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Rozpis - příjmů" sheetId="1" r:id="rId1"/>
    <sheet name="Rozpis výdajů " sheetId="2" r:id="rId2"/>
    <sheet name="Seznam požadavků" sheetId="3" r:id="rId3"/>
    <sheet name="Rozpočet obce_PARA" sheetId="4" r:id="rId4"/>
    <sheet name="Veřejné zakázky" sheetId="5" r:id="rId5"/>
    <sheet name="List1" sheetId="6" r:id="rId6"/>
  </sheets>
  <definedNames>
    <definedName name="_xlnm._FilterDatabase" localSheetId="2" hidden="1">'Seznam požadavků'!$A$4:$H$77</definedName>
    <definedName name="_xlnm.Print_Area" localSheetId="0">'Rozpis - příjmů'!$B$1:$J$166</definedName>
    <definedName name="_xlnm.Print_Area" localSheetId="1">'Rozpis výdajů '!$A$1:$I$484</definedName>
    <definedName name="_xlnm.Print_Area" localSheetId="3">'Rozpočet obce_PARA'!$A$1:$D$151</definedName>
    <definedName name="_xlnm.Print_Area" localSheetId="4">'Veřejné zakázky'!$A$1:$F$20</definedName>
  </definedNames>
  <calcPr fullCalcOnLoad="1"/>
</workbook>
</file>

<file path=xl/comments2.xml><?xml version="1.0" encoding="utf-8"?>
<comments xmlns="http://schemas.openxmlformats.org/spreadsheetml/2006/main">
  <authors>
    <author>Jaromír Kratěna</author>
  </authors>
  <commentList>
    <comment ref="D412" authorId="0">
      <text>
        <r>
          <rPr>
            <b/>
            <sz val="9"/>
            <rFont val="Tahoma"/>
            <family val="2"/>
          </rPr>
          <t>Jaromír Kratěna: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Jaromír Kratěna</author>
  </authors>
  <commentList>
    <comment ref="A99" authorId="0">
      <text>
        <r>
          <rPr>
            <b/>
            <sz val="9"/>
            <rFont val="Tahoma"/>
            <family val="2"/>
          </rPr>
          <t>Jaromír Kratěna: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<sst xmlns="http://schemas.openxmlformats.org/spreadsheetml/2006/main" count="1365" uniqueCount="738">
  <si>
    <t xml:space="preserve"> </t>
  </si>
  <si>
    <t>Para</t>
  </si>
  <si>
    <t>Polo</t>
  </si>
  <si>
    <t>UZ</t>
  </si>
  <si>
    <t>ORG</t>
  </si>
  <si>
    <t>Název   výdaje</t>
  </si>
  <si>
    <t>Podnikání  a restr. v zeměděl. a potrav</t>
  </si>
  <si>
    <t>Nájemné za půdu</t>
  </si>
  <si>
    <t>Nákup služeb j.n.</t>
  </si>
  <si>
    <t>Nákup materiálu j.n.</t>
  </si>
  <si>
    <t>Voda</t>
  </si>
  <si>
    <t>Plyn</t>
  </si>
  <si>
    <t>Elektrická energie</t>
  </si>
  <si>
    <t>Silnice</t>
  </si>
  <si>
    <t>Opravy a udržování</t>
  </si>
  <si>
    <t>Úpravy drobných vodních toků</t>
  </si>
  <si>
    <t>Ostatní osobní výdaje</t>
  </si>
  <si>
    <t>Knihy, učební pomůcky a tisk</t>
  </si>
  <si>
    <t>Služby pošt</t>
  </si>
  <si>
    <t>Služby telekomunikací a radiok</t>
  </si>
  <si>
    <t>Základní školy</t>
  </si>
  <si>
    <t>Platy zaměstnanců</t>
  </si>
  <si>
    <t>Drobný hmotný inv. a neiv. Ma</t>
  </si>
  <si>
    <t>Platby daní a poplatků</t>
  </si>
  <si>
    <t>Pov.poj. na soc. zabezp. a přísp</t>
  </si>
  <si>
    <t>Služby telekomunikací a radio</t>
  </si>
  <si>
    <t>Služby peněžních ústavů</t>
  </si>
  <si>
    <t xml:space="preserve">Opravy a udržování </t>
  </si>
  <si>
    <t>Služby školení a vzdělávání</t>
  </si>
  <si>
    <t>Činnosti knihovnické</t>
  </si>
  <si>
    <t>Pov.poj.na soc.zabezp. a přísp.</t>
  </si>
  <si>
    <t xml:space="preserve">Nákup materiálu j.n. </t>
  </si>
  <si>
    <t>Pohoštění</t>
  </si>
  <si>
    <t>Věcné dary</t>
  </si>
  <si>
    <t>Rozhlas a televize</t>
  </si>
  <si>
    <t>Bytové hospodářství</t>
  </si>
  <si>
    <t>Veřejné osvětlení</t>
  </si>
  <si>
    <t>Pohřebnictví</t>
  </si>
  <si>
    <t>Nákup materiálu</t>
  </si>
  <si>
    <t>Sběr a odvoz komunálních odpadů</t>
  </si>
  <si>
    <t>Nákup zboží</t>
  </si>
  <si>
    <t>Péče o vzhled obcí a veřejnou zeleň</t>
  </si>
  <si>
    <t>Pov.poj.na soc. zabez.a přísp.</t>
  </si>
  <si>
    <t xml:space="preserve">Povinné pojistné na zdravotní </t>
  </si>
  <si>
    <t>Ochranné pomůcky</t>
  </si>
  <si>
    <t>Pohonné hmoty a maziva</t>
  </si>
  <si>
    <t>Požární ochrana</t>
  </si>
  <si>
    <t xml:space="preserve">Nákup materiálu j.n </t>
  </si>
  <si>
    <t>Služby penežních ústavů</t>
  </si>
  <si>
    <t>Cestovné (tuzemské i zahraničn)</t>
  </si>
  <si>
    <t>Povinné pojistné na zdrav.</t>
  </si>
  <si>
    <t>Proti-erozní, lavinová i požární ochrana</t>
  </si>
  <si>
    <t>Činnost místní správy</t>
  </si>
  <si>
    <t>Pov. poj.na soc. zabez. a přísp.</t>
  </si>
  <si>
    <t>Ost. povinné poj. hrazené zaměs</t>
  </si>
  <si>
    <t>Knihy. Učební pomůcky a tisk</t>
  </si>
  <si>
    <t>Konzultační, poradenské a práv</t>
  </si>
  <si>
    <t>Služby, školení a vzdělávání</t>
  </si>
  <si>
    <t>Cestovné (tuzemské i zahranič)</t>
  </si>
  <si>
    <t>Příjmy a výdaje z úvěr.  finanč. operací</t>
  </si>
  <si>
    <t>Pojištění funkčně nespecifikované</t>
  </si>
  <si>
    <t>Zájmová činnost a rekreace</t>
  </si>
  <si>
    <t>Neinv. dotac obecně prosp. organ</t>
  </si>
  <si>
    <t>Finanční vypořádání minulých let</t>
  </si>
  <si>
    <t>Vratky transf.poskyt. v min.  roz.</t>
  </si>
  <si>
    <t>Neinv. transf. veřej. rozp. místní</t>
  </si>
  <si>
    <t>Zálež. kultury, církví a sděl. prostředků</t>
  </si>
  <si>
    <t>Mezin.spolupr.v kultuře, církvích a sděl.</t>
  </si>
  <si>
    <t>Zastupitelstva obcí</t>
  </si>
  <si>
    <t>Rezerva</t>
  </si>
  <si>
    <t>Sběr a odvoz ostatních odpadů</t>
  </si>
  <si>
    <t xml:space="preserve">     1.  PŘÍJMY</t>
  </si>
  <si>
    <t>Název příjmu</t>
  </si>
  <si>
    <t>Daň z příj. fyz. osob ze závislé práce</t>
  </si>
  <si>
    <t>Daň z přidané hodnoty</t>
  </si>
  <si>
    <t>Poplatek za likvidaci kom. odpadu</t>
  </si>
  <si>
    <t>Poplatek ze psů</t>
  </si>
  <si>
    <t>Poplatek za užívání veř. prostranství</t>
  </si>
  <si>
    <t>Poplatek ze vstupného</t>
  </si>
  <si>
    <t>Daň z nemovitostí</t>
  </si>
  <si>
    <t>Příjmy z poskytovaných služeb</t>
  </si>
  <si>
    <t>Přijaté vratky - vícenáklady 12 b.j.</t>
  </si>
  <si>
    <t>Prodej zboží</t>
  </si>
  <si>
    <t>Péče o vzhled obcí</t>
  </si>
  <si>
    <t>Neinvestiční dotace ze stát. rozpočtu</t>
  </si>
  <si>
    <t>PŘÍJMY  CELKEM</t>
  </si>
  <si>
    <t>Komentář</t>
  </si>
  <si>
    <t>Neinvestiční rezerva</t>
  </si>
  <si>
    <t>Správní poplatky - různé</t>
  </si>
  <si>
    <t>Podnikání v restr. v zeměděl. a potrav.</t>
  </si>
  <si>
    <t>Příjmy z pronájmu pozemků</t>
  </si>
  <si>
    <t>Ost. záležitosti pozemních komunikací</t>
  </si>
  <si>
    <t>Příjmy z poskyt. služeb a výrob</t>
  </si>
  <si>
    <t>Záležitosti kultury, církví a sdělovacích prostředků</t>
  </si>
  <si>
    <t>Příjmy z pronájmu ost. nemov.</t>
  </si>
  <si>
    <t>Ost. Přijaté vratky transferů</t>
  </si>
  <si>
    <t>Nebytové hospodářství</t>
  </si>
  <si>
    <t>Příjmy z pronájmu ostatních nemov.</t>
  </si>
  <si>
    <t>Příjmy z poskytnutých služeb a výrob</t>
  </si>
  <si>
    <t>Příjmy z prodeje zboží</t>
  </si>
  <si>
    <t>Příjmy z úroků ZBÚ</t>
  </si>
  <si>
    <t>Nákup ostatních služeb</t>
  </si>
  <si>
    <t>Pov.pojistné na zdravotní poj.</t>
  </si>
  <si>
    <t>Splátka úroků hyp. úvěru</t>
  </si>
  <si>
    <t>Nájemné</t>
  </si>
  <si>
    <t>Odměny členů zastup. obce</t>
  </si>
  <si>
    <t>Neinv.přísp. zřízeným PO</t>
  </si>
  <si>
    <t>Pozemky</t>
  </si>
  <si>
    <t>Neinv.přísp. ostatním PO</t>
  </si>
  <si>
    <t>Ostatní činnost j.n.</t>
  </si>
  <si>
    <t>Splátky dl.př.půjček</t>
  </si>
  <si>
    <t>kniha, drobné předměty</t>
  </si>
  <si>
    <t>12 b.j. vícenáklady</t>
  </si>
  <si>
    <t>12 b.j. nájemné</t>
  </si>
  <si>
    <t>čp. 141, 302, 98, kadeřnictví</t>
  </si>
  <si>
    <t>čp 141, 98,  302, kadeřnictví</t>
  </si>
  <si>
    <t>Příjmy z úroků (HÚ běžný)</t>
  </si>
  <si>
    <t>Nespecifikované rezervy</t>
  </si>
  <si>
    <t>Pov. Poj. Na veřejné zdravotnictví</t>
  </si>
  <si>
    <t xml:space="preserve">Ost. záležitosti sdělovacích prostředků </t>
  </si>
  <si>
    <t>SPOZ</t>
  </si>
  <si>
    <t>Nespecikované rezervy</t>
  </si>
  <si>
    <t>Financování</t>
  </si>
  <si>
    <t>Poznámka</t>
  </si>
  <si>
    <t>Ostatní záležitosti sdělovacích prostředků</t>
  </si>
  <si>
    <t>Příjmy a výdaje z úvěrových finančních operací</t>
  </si>
  <si>
    <t>Záležitost pozemních komunikací j.n.</t>
  </si>
  <si>
    <t>Poř., zach. a obn. hodnot míst. kult…</t>
  </si>
  <si>
    <t>Zpravodaj</t>
  </si>
  <si>
    <t>Sdružení hasičů ČMS-členský poplatek</t>
  </si>
  <si>
    <t>SK ACE</t>
  </si>
  <si>
    <t>Povinné vzdělávání zaměstnanců</t>
  </si>
  <si>
    <t>Věcné dary pro komise a zastupitelstvo</t>
  </si>
  <si>
    <t>Komunální služby a územní rozvoj</t>
  </si>
  <si>
    <t>Příjmy z pronájmu movitých věcí</t>
  </si>
  <si>
    <t>Ozdrav. Hospod. Zvířat</t>
  </si>
  <si>
    <t>Nákup pozemků</t>
  </si>
  <si>
    <t>popelnice</t>
  </si>
  <si>
    <t>Kopírování</t>
  </si>
  <si>
    <t>Rezerva neinvestiční</t>
  </si>
  <si>
    <t>Nákup služeb</t>
  </si>
  <si>
    <t>Pomník, květinové dary-smuteční</t>
  </si>
  <si>
    <t>závěrečné posezení komise, výbory, rada</t>
  </si>
  <si>
    <t>uklízečka</t>
  </si>
  <si>
    <t>12 b.j. HÚ</t>
  </si>
  <si>
    <t>Příspěvek zřizovatele ZŠMŠ ACE</t>
  </si>
  <si>
    <t>Sekání trávy</t>
  </si>
  <si>
    <t>Tisk zpravodaje</t>
  </si>
  <si>
    <t>PHM</t>
  </si>
  <si>
    <t>Sběr a odvoz nebezpečných odpadů</t>
  </si>
  <si>
    <t>Pronájem hrobového místa</t>
  </si>
  <si>
    <t>Prodej popelnic</t>
  </si>
  <si>
    <t>Příjmy z prodeje pozemků</t>
  </si>
  <si>
    <t>Burešová, Valentová</t>
  </si>
  <si>
    <t>Havárie, právní poradenství, apod.</t>
  </si>
  <si>
    <t>Úroky z HÚ na 12 b.j.</t>
  </si>
  <si>
    <t>Likvidace TKO/ODEKO s.r.o.</t>
  </si>
  <si>
    <t>Likvidace tříd. Odpadu-plasty,sklo</t>
  </si>
  <si>
    <t>Provozní rezerva</t>
  </si>
  <si>
    <t>internet, pevné linky, služební mobily</t>
  </si>
  <si>
    <t>daň z příjmu za obec</t>
  </si>
  <si>
    <t>Neinv. transféry občan. sdružením</t>
  </si>
  <si>
    <t>Rezerva bežných výdajů</t>
  </si>
  <si>
    <t>sekačky, trakor apod.</t>
  </si>
  <si>
    <t>příspěvek obce na důchodové spoření zaměstnanců-á 250Kč</t>
  </si>
  <si>
    <t>odborný tisk, sbírky zákonů apod.</t>
  </si>
  <si>
    <t>DSO Poorlicko-členské příspěvky</t>
  </si>
  <si>
    <t>Ostatní neinvestiční transféry</t>
  </si>
  <si>
    <t>Ostatní služby a činnosti v oblasti sociální péče</t>
  </si>
  <si>
    <t xml:space="preserve">Domovy  </t>
  </si>
  <si>
    <t>Podpora ostatních produkčních činností</t>
  </si>
  <si>
    <t>Příjmy z pronájmu</t>
  </si>
  <si>
    <t>Příjmy z prodeje</t>
  </si>
  <si>
    <t>Využívání a zneškodňování kom. Odpadů</t>
  </si>
  <si>
    <t>Přijaté nekapitálové příspěvky-EKOKOM</t>
  </si>
  <si>
    <t>EKOKOM</t>
  </si>
  <si>
    <t>Nekapitálový příspěvek-12 bj</t>
  </si>
  <si>
    <t>Budovy, haly stavby</t>
  </si>
  <si>
    <t>stavební suť</t>
  </si>
  <si>
    <t>pronájem domény</t>
  </si>
  <si>
    <t>přebytečný stavební materiál</t>
  </si>
  <si>
    <t>knihovní poplatky</t>
  </si>
  <si>
    <t>pronájem lesů, honiteb LDVCH</t>
  </si>
  <si>
    <t>práce malotraktorem, prodej dříví park</t>
  </si>
  <si>
    <t>podíl nájemníků na popl. Bance</t>
  </si>
  <si>
    <t>havarijní opravy</t>
  </si>
  <si>
    <t>Rezerva běžných výdajů</t>
  </si>
  <si>
    <t>povinné ručení</t>
  </si>
  <si>
    <t>Nespecifikovaná rezerva</t>
  </si>
  <si>
    <t>vybavení útulku a odchytové služby</t>
  </si>
  <si>
    <t xml:space="preserve">Rozpočtové příjmy </t>
  </si>
  <si>
    <t xml:space="preserve">Rozpočtové výdaje </t>
  </si>
  <si>
    <t>Ozdrav. hosp. zvířat,..</t>
  </si>
  <si>
    <t>poplatky za použití kotců</t>
  </si>
  <si>
    <t>Služby radiokomunikací, telekomunikací</t>
  </si>
  <si>
    <t>Vklady do KN</t>
  </si>
  <si>
    <t>Povinné ručení, úrazové pojištění hasičů,pojištění cisterny</t>
  </si>
  <si>
    <t>hasičská zbrojnice  a garáž</t>
  </si>
  <si>
    <t>cestovné na školení</t>
  </si>
  <si>
    <t>Nemocenské dávky hrazené zaměstnavatelem</t>
  </si>
  <si>
    <t>Náhrady za dočasnou pracovní neschopnost zaměstnanců</t>
  </si>
  <si>
    <t>Odvádění a čištění odpadních vod</t>
  </si>
  <si>
    <t>Činnost kulturní komise</t>
  </si>
  <si>
    <t>internet, telefon</t>
  </si>
  <si>
    <t>ROZPOČTOVÉ  PŘÍJMY</t>
  </si>
  <si>
    <t>Název paragrafu</t>
  </si>
  <si>
    <t>Odvoz komunálních odpadů</t>
  </si>
  <si>
    <t>FINANCOVÁNÍ</t>
  </si>
  <si>
    <t>NI dotace od kraje (hasiči)</t>
  </si>
  <si>
    <t>Budovy, haly, stavby</t>
  </si>
  <si>
    <t>Sociální fond - stravné</t>
  </si>
  <si>
    <t>Příspěvek DD Ace za obědy pro seniory</t>
  </si>
  <si>
    <t>daň z nemovitostí v LDVCH, prodej pozemků</t>
  </si>
  <si>
    <t>Prodej dřeva LD VCH</t>
  </si>
  <si>
    <t>Budovy, stavby</t>
  </si>
  <si>
    <t>vodáci Hradec Králové-čištění Orlice</t>
  </si>
  <si>
    <t>Sběr a zpracování druhotných surovin</t>
  </si>
  <si>
    <t>nafta pro MT 8</t>
  </si>
  <si>
    <t>Sběr organizovaný jinými subjekty</t>
  </si>
  <si>
    <t>Ostatní osobní náklady</t>
  </si>
  <si>
    <t>Odvody zdravotního pojištění</t>
  </si>
  <si>
    <t>Odvody sociálního pojištění</t>
  </si>
  <si>
    <t>Využití volného času dětí a mládeže</t>
  </si>
  <si>
    <t>SDH Albrechtice</t>
  </si>
  <si>
    <t>Likvidace velkoobjemového odpadu od občanů</t>
  </si>
  <si>
    <t>12 b.j. splátky HÚ (úmor+úrok)</t>
  </si>
  <si>
    <t>Neinvestiční výdaj*</t>
  </si>
  <si>
    <t>Investiční výdaj*</t>
  </si>
  <si>
    <t>Neinvestiční transfér obcím</t>
  </si>
  <si>
    <t>Důchodové spoření starosta</t>
  </si>
  <si>
    <t>Dlouhodobé přijaté finanční prostředky</t>
  </si>
  <si>
    <t>Splátky půjček FRB - občané</t>
  </si>
  <si>
    <t>Příjmy a výdaje z úvěrových operací</t>
  </si>
  <si>
    <t>Podnikání a restr. V zemědělství</t>
  </si>
  <si>
    <t>Ozdrav.hosp. zvířat, veterinární péče</t>
  </si>
  <si>
    <t>Ostatní záležitosti poz. komunikací</t>
  </si>
  <si>
    <t>Obnova hodnot místního kulturního povědomí</t>
  </si>
  <si>
    <t>Ostatní záležitosti sděl. Prostředků</t>
  </si>
  <si>
    <t>Záležitosti kultury, církví a sděl. Prost.</t>
  </si>
  <si>
    <t>Ostatní tělovýchovná činnost</t>
  </si>
  <si>
    <t>Protierozní, lavinová opatření</t>
  </si>
  <si>
    <t>Péče o vzhled obcí a veřejnou zel.</t>
  </si>
  <si>
    <t>Domovy</t>
  </si>
  <si>
    <t>Ost. Služby a čin. V oblasti SP</t>
  </si>
  <si>
    <t>Ostatní činnosti</t>
  </si>
  <si>
    <t>Uhrazené splátky dlouhodobých půjček</t>
  </si>
  <si>
    <t>TRANSFÉRY</t>
  </si>
  <si>
    <t>TRANSFÉRY CELKEM</t>
  </si>
  <si>
    <t>DAŇOVÉ PŘÍJMY CELKEM</t>
  </si>
  <si>
    <t>Za realizaci zodpovídá</t>
  </si>
  <si>
    <t>Číslo zakázky</t>
  </si>
  <si>
    <t>Název veřejné zakázky</t>
  </si>
  <si>
    <t>Přijaté nekapitálové příspěvky</t>
  </si>
  <si>
    <t>Programy podpory ind. Bytové výstavby - FRB</t>
  </si>
  <si>
    <t>Investiční půjčka obyvatelstvu</t>
  </si>
  <si>
    <t>Ochrana obyvatelstva</t>
  </si>
  <si>
    <t>na řešení krizových situací.povodně</t>
  </si>
  <si>
    <t>Drobný hmotný majetek</t>
  </si>
  <si>
    <t>Dary obyvatelstvu - finanční</t>
  </si>
  <si>
    <t>Splátky dl. př. půjček</t>
  </si>
  <si>
    <t xml:space="preserve">Splátka jistiny - HÚ 12 b.j. </t>
  </si>
  <si>
    <t>poplatky za odchycené psy</t>
  </si>
  <si>
    <t>MO ČRS Týniště - mládež</t>
  </si>
  <si>
    <t>Daň z příjmu - OSVČ</t>
  </si>
  <si>
    <t>Daň z příjmu právnických osob</t>
  </si>
  <si>
    <t>Daň z příjmu právnických osob - obec</t>
  </si>
  <si>
    <t>Daň z příjmu srážková</t>
  </si>
  <si>
    <t>Byt v čp. 48</t>
  </si>
  <si>
    <t>Havarijní situace</t>
  </si>
  <si>
    <t>vidimace,legalizace,tombola,TP</t>
  </si>
  <si>
    <t>CELKEM dle druhu výdaje*</t>
  </si>
  <si>
    <t>CELKEM</t>
  </si>
  <si>
    <t>Likvidace bioodpadů a štěpkování od občanů</t>
  </si>
  <si>
    <t>Údržba hrází, manipulace při povodních</t>
  </si>
  <si>
    <t>Přestupkové řízení veřejnoprávní smlouva s TNO</t>
  </si>
  <si>
    <t>Výkon MP-veřejnoprávní smlouva</t>
  </si>
  <si>
    <t>Rezerva na běžné výdaje</t>
  </si>
  <si>
    <t>Provoz ČS protipovodňových hrází</t>
  </si>
  <si>
    <t>Rozpočtová skladba</t>
  </si>
  <si>
    <t>MOČRS Týniště- rybářské závody mládeže</t>
  </si>
  <si>
    <t>Využívání a zneškodňování kom. odpadů</t>
  </si>
  <si>
    <t>úsporné žárovky</t>
  </si>
  <si>
    <t>Hodnota</t>
  </si>
  <si>
    <t>KAPITÁLOVÉ VÝDAJE</t>
  </si>
  <si>
    <t>KAPITÁLOVÉ VÝDAJE CELKEM</t>
  </si>
  <si>
    <t>VÝDAJE CELKEM</t>
  </si>
  <si>
    <t>FINANCOVÁNÍ CELKEM</t>
  </si>
  <si>
    <t>Záležitosti pozemních komunikací jn.</t>
  </si>
  <si>
    <t>ROZPOČTOVÉ PŘÍJMY</t>
  </si>
  <si>
    <t>ROZPOČTOVÉ VÝDAJE</t>
  </si>
  <si>
    <t>Finanční dary obyvatelstvu, zastupitelstvu</t>
  </si>
  <si>
    <t>Půjčky z FRB</t>
  </si>
  <si>
    <t>Rozpočtováno</t>
  </si>
  <si>
    <t>DAŇOVÉ PŘÍJMY</t>
  </si>
  <si>
    <t>Výnos z VHP-územní</t>
  </si>
  <si>
    <t>Výnos VHP-celostátní</t>
  </si>
  <si>
    <t>Příjmy ze služeb k pronájmu BP</t>
  </si>
  <si>
    <t>Příjmy z nájmu ost. nemovitostí</t>
  </si>
  <si>
    <t>provedené práce</t>
  </si>
  <si>
    <t>neoprávněně používané pozemky</t>
  </si>
  <si>
    <t>Odvody za odnětí LPF</t>
  </si>
  <si>
    <t>Orlická zem., Bartošová</t>
  </si>
  <si>
    <t>Ostatní osobní služby</t>
  </si>
  <si>
    <t>TBD+Hrázný</t>
  </si>
  <si>
    <t>Sekání hrází</t>
  </si>
  <si>
    <t>Nájemné  šatny a WC SK ACE</t>
  </si>
  <si>
    <t>NI transfér OPS</t>
  </si>
  <si>
    <t>MAS nad Orlicí</t>
  </si>
  <si>
    <t>NI. Obč. sdružením</t>
  </si>
  <si>
    <t>útulek</t>
  </si>
  <si>
    <t>Drobný hmotný dlouh. Maj.</t>
  </si>
  <si>
    <t>uklízečka, předsedové komisí, tlumočníci, roznáška zásilek apod.</t>
  </si>
  <si>
    <t>prohrnování silnic</t>
  </si>
  <si>
    <t>Odvětví</t>
  </si>
  <si>
    <t>Školství</t>
  </si>
  <si>
    <t>Tělovýchova</t>
  </si>
  <si>
    <t>Zájmová činnost</t>
  </si>
  <si>
    <t>Komunikace</t>
  </si>
  <si>
    <t>MS Zelené háje- krmivo pro zvěř</t>
  </si>
  <si>
    <t>Chodníky</t>
  </si>
  <si>
    <t>Správa</t>
  </si>
  <si>
    <t>Mezinárodní spolupráce</t>
  </si>
  <si>
    <t>Nebytové prostory</t>
  </si>
  <si>
    <t>Veřejná zeleň</t>
  </si>
  <si>
    <t>Zateplení stropu v budově čp. 48 - foukaný izolant</t>
  </si>
  <si>
    <t>Drobné opravy asfaltovým postřikem</t>
  </si>
  <si>
    <t>vyvezení žump 275, 141, 302, lapol ŠJ,</t>
  </si>
  <si>
    <t>Odvádění splaškových vod</t>
  </si>
  <si>
    <t>Využití volného času mládeže</t>
  </si>
  <si>
    <t>Drobný hmotný dlouhodobý majetek</t>
  </si>
  <si>
    <t>Čištění albrechtického potoka a kácení stromů</t>
  </si>
  <si>
    <t>Volný čas mládeže</t>
  </si>
  <si>
    <t>Vodáci Hradec Králové - Čištění řeky Orlice</t>
  </si>
  <si>
    <t>školství, státní správa -SR přes ČNB</t>
  </si>
  <si>
    <t>Splátky půjček</t>
  </si>
  <si>
    <t>SPLÁTKY CELKEM</t>
  </si>
  <si>
    <t>Přijaté pojistné náhrady</t>
  </si>
  <si>
    <t>Ostatní příjmy z vl. činnosti</t>
  </si>
  <si>
    <t>věcná břemena</t>
  </si>
  <si>
    <t>Příjmy z nájmu pozemků</t>
  </si>
  <si>
    <t>Příjmy z úroků (ZBÚ)</t>
  </si>
  <si>
    <t>Příjmy z úroků (b.ú. 12 bj)</t>
  </si>
  <si>
    <t>služby čp. 48, sokolovna</t>
  </si>
  <si>
    <t>nájemné čp. 48, sokolovna</t>
  </si>
  <si>
    <t>SK ACE, Dobré bydlení, zem. pozemky</t>
  </si>
  <si>
    <t>nákup ostatních služeb</t>
  </si>
  <si>
    <t>revize komínů</t>
  </si>
  <si>
    <t>revize plynu</t>
  </si>
  <si>
    <t>revize hasicích přístrojů</t>
  </si>
  <si>
    <t>Novávesring</t>
  </si>
  <si>
    <t>revize hasících prostředků</t>
  </si>
  <si>
    <t>revize plyn</t>
  </si>
  <si>
    <t>revize komíny</t>
  </si>
  <si>
    <t>revize elektro</t>
  </si>
  <si>
    <t>revize hasicích prostředků</t>
  </si>
  <si>
    <t xml:space="preserve">revize hasících přístrojů  </t>
  </si>
  <si>
    <t>zimní a letní údržba MK,dopravní značení apod.</t>
  </si>
  <si>
    <t>čp. 141, 98, sokolovna</t>
  </si>
  <si>
    <t>Pojištění majetku obce, zastupitelstva</t>
  </si>
  <si>
    <t>Nováves ring</t>
  </si>
  <si>
    <t>Oprava fasády na čp. 98, 302</t>
  </si>
  <si>
    <t xml:space="preserve">TJ Sokol -  podpora sportovní činnosti </t>
  </si>
  <si>
    <t>Částečné úpravy chodníku v ul. Pardubické</t>
  </si>
  <si>
    <t>Výsledky hospodaření min. let</t>
  </si>
  <si>
    <t>Odvod za vynětí z LPF - les u sokolovny</t>
  </si>
  <si>
    <t>Vybudování parku u sokolovny</t>
  </si>
  <si>
    <t>školení velitelé, strojníci, technik</t>
  </si>
  <si>
    <t>Sportovní zařízení v majetku obce</t>
  </si>
  <si>
    <t>rabátka a zádlažby pro výsadbu stromů</t>
  </si>
  <si>
    <t>Studená voda</t>
  </si>
  <si>
    <t>Elektrika</t>
  </si>
  <si>
    <t>Název požadovaného výdaje</t>
  </si>
  <si>
    <t>Odhad nákladů</t>
  </si>
  <si>
    <t>Přístřešek pro kola před obecní úřad</t>
  </si>
  <si>
    <t>bedny na posyp cyklostezky</t>
  </si>
  <si>
    <t>TJ Sokol na činnost</t>
  </si>
  <si>
    <t>PŘEBYTEK/-SCHODEK</t>
  </si>
  <si>
    <t>Byt v čp. 48, sokolovna</t>
  </si>
  <si>
    <t>ČP. 141 - termostatické ventily, podlaha v kanceláři</t>
  </si>
  <si>
    <t>zpevněné plochy u skladu PP</t>
  </si>
  <si>
    <t>Disponibilní prostředky obce</t>
  </si>
  <si>
    <t>Pečovatelské služby občanům z GC</t>
  </si>
  <si>
    <t>Pořadí priorit</t>
  </si>
  <si>
    <t>Třída 0004</t>
  </si>
  <si>
    <t>NEDAŇOVÉ PŘÍJMY</t>
  </si>
  <si>
    <t>Třída 0002</t>
  </si>
  <si>
    <t>Třída 0003</t>
  </si>
  <si>
    <t xml:space="preserve"> KAPITÁLOVÉ PŘÍJMY</t>
  </si>
  <si>
    <t xml:space="preserve"> KAPITÁLOVÉ PŘÍJMY CELKEM</t>
  </si>
  <si>
    <t>NEDAŇOVÉ PŘÍJMY CELKEM</t>
  </si>
  <si>
    <t>Odvody za odnětí ZPF</t>
  </si>
  <si>
    <t>Třída 0001</t>
  </si>
  <si>
    <t>Poplatek za pronájem sokolovny a chatek</t>
  </si>
  <si>
    <t>Náhrady z MF ČR-peněžní náhrady</t>
  </si>
  <si>
    <t>zajištění odběru sep. Odpadu od podnikatelů</t>
  </si>
  <si>
    <t>Třída 0005</t>
  </si>
  <si>
    <t>BĚŽNÉ NEINVESTIČNÍ VÝDAJE</t>
  </si>
  <si>
    <t>Třída 0006</t>
  </si>
  <si>
    <t>Výdaje na opravy</t>
  </si>
  <si>
    <t>Provoz veřejné silniční dopravy</t>
  </si>
  <si>
    <t>Výdaje na dopravní územní obsluhu</t>
  </si>
  <si>
    <t>dopravní spoj TN-ACE-NV a zpět</t>
  </si>
  <si>
    <t>Odvádění a čištění odpadních vod a nakládání s kaly</t>
  </si>
  <si>
    <t>Budovy, haly a stavby</t>
  </si>
  <si>
    <t>kanalizační přípojka Bartoňův statek</t>
  </si>
  <si>
    <t>dešť. Kanalizace -Tyršova ulice</t>
  </si>
  <si>
    <t>dešť kanalizace-rekonstrukce návsi-hrazeno z inv. úvěru</t>
  </si>
  <si>
    <t>Účelové inv. transféry nepod. Osobám</t>
  </si>
  <si>
    <t>Zpracování dat a služby související</t>
  </si>
  <si>
    <t>Ostatní záležitosti kultury</t>
  </si>
  <si>
    <t>Služby telekomunikací</t>
  </si>
  <si>
    <t>revize hasicí přístroje</t>
  </si>
  <si>
    <t>Podpory individuelní bytové výstavby</t>
  </si>
  <si>
    <t>Neinvestiční půjčky obyvatelstvu</t>
  </si>
  <si>
    <t>Budovy, stavby a haly</t>
  </si>
  <si>
    <t>Ostatní činnosti související se sl. Pro obyvatelstvo</t>
  </si>
  <si>
    <t>Dary obyvatelstvu</t>
  </si>
  <si>
    <t>Neinvestiční transféry cizím PO</t>
  </si>
  <si>
    <t>Ostatní platy-refundace</t>
  </si>
  <si>
    <t>školení hasičů na dotaci KHK</t>
  </si>
  <si>
    <t>Volby do zastupitelstev obcí</t>
  </si>
  <si>
    <t>nákup materiálu</t>
  </si>
  <si>
    <t>Zpracování dat a služby souv.</t>
  </si>
  <si>
    <t>Cestovné</t>
  </si>
  <si>
    <t>Volby do Evropského parlamentu</t>
  </si>
  <si>
    <t>Servis, aktualizace softw, zák. podpora</t>
  </si>
  <si>
    <t>revize hasící přístroje</t>
  </si>
  <si>
    <t>Výdaje na nákup software</t>
  </si>
  <si>
    <t>investiční úvěr -rekonstrukce návse</t>
  </si>
  <si>
    <t>FRB 236 22</t>
  </si>
  <si>
    <t>ZBÚ KB 231 10</t>
  </si>
  <si>
    <t>ČNB 231 11</t>
  </si>
  <si>
    <t>Ostatní finanční operace</t>
  </si>
  <si>
    <t>Investiční úvěr-rekonstrukce návsi</t>
  </si>
  <si>
    <t>finanční dar Beranovým</t>
  </si>
  <si>
    <t>81XX</t>
  </si>
  <si>
    <t>zimní a letní údržba,dopravní značení,dohody</t>
  </si>
  <si>
    <t>Materiál na posyp a opravy cest</t>
  </si>
  <si>
    <t>doprava obědů do ŠJ, revize alarm</t>
  </si>
  <si>
    <t>Projektová dokumentace ul. Květná</t>
  </si>
  <si>
    <t>DHDM</t>
  </si>
  <si>
    <t>PC</t>
  </si>
  <si>
    <t>veřejný rozhlas-čištění, opravy</t>
  </si>
  <si>
    <t>elektro revize</t>
  </si>
  <si>
    <t>energetické štítky</t>
  </si>
  <si>
    <t>oprava bytu sokolníka</t>
  </si>
  <si>
    <t>čp. 141 - vstupní dveře, okna ve sklepě</t>
  </si>
  <si>
    <t>výměna kotle v čp. 48</t>
  </si>
  <si>
    <t>Projektová dokumentace sokolák-sokolovna</t>
  </si>
  <si>
    <t>Projektová dokumentace sokolák-sportovní hřiště</t>
  </si>
  <si>
    <t>Hřiště na volejbal/nohejbal</t>
  </si>
  <si>
    <t>výbojky, spínací hodiny náves</t>
  </si>
  <si>
    <t>Přemístění rozvaděče VO v Borku</t>
  </si>
  <si>
    <t>Oprava hřbitovní zdi, omítky márnice,nátěr zvonice, odvodnění cestiček, oprava a nátěr pergoly, nátěr brány</t>
  </si>
  <si>
    <t>radlice na sníh k malotraktoru</t>
  </si>
  <si>
    <t xml:space="preserve">nákup nového víceúčelového traktoru </t>
  </si>
  <si>
    <t>Oprava dveří skladu, oprava fasády čp. 48</t>
  </si>
  <si>
    <t>SDH Albrechtice- slavnostní uniforma, mycí prostředky na údržbu techniky</t>
  </si>
  <si>
    <t>požadavek 20 000,- Kč v roce 2014 9 000,- Kč + 5000,- Kč za kormorány</t>
  </si>
  <si>
    <t>V roce 2014 - 5 000,- Kč</t>
  </si>
  <si>
    <t>návrh 3 000,- Kč v roce 2014 3000,- Kč</t>
  </si>
  <si>
    <t>návrh 5 000,- Kč v roce 2014 5 000,- Kč</t>
  </si>
  <si>
    <t>MS Zelené háje- příspěvek za odstřel kormorána velkého</t>
  </si>
  <si>
    <t>v roce 2014 - 5 000,- Kč, přidělit po předložení důkazů o odstřelu, 1 kus - á 300,- Kč</t>
  </si>
  <si>
    <t>Motor k člunu ZODIAC</t>
  </si>
  <si>
    <t>Projektová dokumentace Na Písku</t>
  </si>
  <si>
    <t>Nový chodník v ul. Štěpánovská</t>
  </si>
  <si>
    <t>návrh paní Zemková</t>
  </si>
  <si>
    <t>Opatření na zpomalení rychlosti v ul. Pardubická</t>
  </si>
  <si>
    <t>návrh pan Policar, Pardubická</t>
  </si>
  <si>
    <t>Rozšíření brouzdaliště a oprava stavidla</t>
  </si>
  <si>
    <t>navrhl pan Hlušička</t>
  </si>
  <si>
    <t>navýšení odměn dle nařízení vlády</t>
  </si>
  <si>
    <t>Terénní úpravy hřiště na fotbal</t>
  </si>
  <si>
    <t>Přestavba bytu na školní družinu</t>
  </si>
  <si>
    <t>Třída 0000  Daňové příjmy</t>
  </si>
  <si>
    <t>Třída 0004  Transféry, dotace</t>
  </si>
  <si>
    <t>Třída 0002  Nedaňové příjmy</t>
  </si>
  <si>
    <t>Paragraf</t>
  </si>
  <si>
    <t>0000</t>
  </si>
  <si>
    <t>Třída 0003  Kapitálové příjmy</t>
  </si>
  <si>
    <t>ROZPOČTOVÉ  PŘÍJMY  CELKEM</t>
  </si>
  <si>
    <t>Rozpočtové výdaje</t>
  </si>
  <si>
    <t>Programy podpory bytové výstavby</t>
  </si>
  <si>
    <t>Mezinárodní spolupráce v kultuře</t>
  </si>
  <si>
    <t>Přijaté dlouhodobé prostředky</t>
  </si>
  <si>
    <t xml:space="preserve">SALDO ROZPOČTU </t>
  </si>
  <si>
    <t>Třída 0006  Kapitálové výdaje</t>
  </si>
  <si>
    <t>Třída 0005 Neinvestiční výdaje</t>
  </si>
  <si>
    <t xml:space="preserve">Paragraf  </t>
  </si>
  <si>
    <t>autobusová zastávka</t>
  </si>
  <si>
    <t>plošina</t>
  </si>
  <si>
    <t>zaměstnanci</t>
  </si>
  <si>
    <t>Úroky z úvěru-Lesoškolky</t>
  </si>
  <si>
    <t xml:space="preserve">Úroky z investičního úvěru </t>
  </si>
  <si>
    <t>PŘEBYTEK/SCHODEK</t>
  </si>
  <si>
    <t>Saldo rozpočtu*</t>
  </si>
  <si>
    <t>POL 5137 §3639</t>
  </si>
  <si>
    <t>POL 6121 §2219</t>
  </si>
  <si>
    <t>inv.návrh paní Zemková</t>
  </si>
  <si>
    <t>POL 5171 §2219</t>
  </si>
  <si>
    <t>Oprava MK K Soutoku</t>
  </si>
  <si>
    <t>POL 5171 §2212</t>
  </si>
  <si>
    <t>pol 5171 §3113</t>
  </si>
  <si>
    <t>pol 6121 §3113</t>
  </si>
  <si>
    <t xml:space="preserve">pol 5171 §3113 </t>
  </si>
  <si>
    <t>pol 5171 §3613</t>
  </si>
  <si>
    <t>pol 5171 §3612</t>
  </si>
  <si>
    <t>POL5171 §3612</t>
  </si>
  <si>
    <t>pol 6121 §3412 ORG0417</t>
  </si>
  <si>
    <t>pol 5171 §3631</t>
  </si>
  <si>
    <t>pol 5171 §3632</t>
  </si>
  <si>
    <t>zábradlí u schůdků do Orlice</t>
  </si>
  <si>
    <t>pol 6121 §3639</t>
  </si>
  <si>
    <t>chemické WC u elektrárny</t>
  </si>
  <si>
    <t>pol 5169 §3639</t>
  </si>
  <si>
    <t>vykácet olšiny za psí pláží u Orlice</t>
  </si>
  <si>
    <t>pol 5169 §3745</t>
  </si>
  <si>
    <t>pol 5137 §3745</t>
  </si>
  <si>
    <t>pol  6122 §3745</t>
  </si>
  <si>
    <t>pol 6122 §5512</t>
  </si>
  <si>
    <t>pol 5171 §6171</t>
  </si>
  <si>
    <t>POL 6122 §2219</t>
  </si>
  <si>
    <t xml:space="preserve"> pol 5901 § 3391</t>
  </si>
  <si>
    <t>komunální služby</t>
  </si>
  <si>
    <t>Komunální rozvoj</t>
  </si>
  <si>
    <t>POL 6121 §2212 ORG460</t>
  </si>
  <si>
    <t>POL5171 §3613</t>
  </si>
  <si>
    <t>Zimní údržba chodníků</t>
  </si>
  <si>
    <t>Drobné opravy zpevněných MK -Luční</t>
  </si>
  <si>
    <t>sekání trávy, prořez stromů,sokolské hřiště, projekt rekonstrukci zeleně náves</t>
  </si>
  <si>
    <t>ČZS Albrechtice n.O.</t>
  </si>
  <si>
    <t>vstupní dveře, okna ve sklepě 141</t>
  </si>
  <si>
    <t>zpevněné plochy u skladu protipovodňových prostředků</t>
  </si>
  <si>
    <t>Základní školství</t>
  </si>
  <si>
    <t>Rozpočtové příjmy</t>
  </si>
  <si>
    <t>Rozpočtový přebytek/-schodek</t>
  </si>
  <si>
    <t>pol 5222 §3419 org. 0501</t>
  </si>
  <si>
    <t>pol 5222 §3419 org. 0503</t>
  </si>
  <si>
    <t>SK Albrechtice - příspěvek na údržbu travnatých ploch, vybavení areálu a na reprezentaci na Štítu</t>
  </si>
  <si>
    <t>v tom: výdaje na dopravní obslužnost POL 5193</t>
  </si>
  <si>
    <t>v tom: neinvest. Příspěvek PO ZŠMŠ Albrechtice n.O. POL 5331 ORG 31</t>
  </si>
  <si>
    <t>v tom: neinvest. Transfér obča. Spol. TJ SOKOL POL 5222 ORG 501</t>
  </si>
  <si>
    <t xml:space="preserve">          neinv. Transfér občan spol. SK ACE POL 5222 ORG 503</t>
  </si>
  <si>
    <t>v tom: neinv. Spřísp. Ostat. PO -DD ACE na rozvoz obědů POL 5339</t>
  </si>
  <si>
    <t>v tom: neinv. transfér ciz. PO-GC TNO - na pečovatelské sl. POL 5339</t>
  </si>
  <si>
    <t>v tom: neinv. transfér OPS-NAD ORLICÍ  POL 5221</t>
  </si>
  <si>
    <t xml:space="preserve">           neinv. transfér veř. rozp. POORLICKO  POL 5329 ORG 311</t>
  </si>
  <si>
    <t>Schválený rozpočet obce 2015</t>
  </si>
  <si>
    <t>Schválený rozpočet 2015</t>
  </si>
  <si>
    <t>Podpis:</t>
  </si>
  <si>
    <t>Úplný rozpis schváleného rozpočtu 2015</t>
  </si>
  <si>
    <t>refundace školení hasičů</t>
  </si>
  <si>
    <t>Seznam požadavků do rozpočtu obce na rok 2016</t>
  </si>
  <si>
    <t>Opravy budovy čp. 275 (okno na schodišti)</t>
  </si>
  <si>
    <t>Požadavaky nezahrnuté v návrhu rozpočtu 2016</t>
  </si>
  <si>
    <t>Přijaté pojistné plnění</t>
  </si>
  <si>
    <t>Příjmy z prodeje materiálu a DDHM</t>
  </si>
  <si>
    <t>Ostatní nakládání s odpady</t>
  </si>
  <si>
    <t>Sankční platby př. Od státu</t>
  </si>
  <si>
    <t>Převody vlastním fondům v rozp.</t>
  </si>
  <si>
    <t>Převody z rozpočtových účtů</t>
  </si>
  <si>
    <t>dešť. Kanalizace-Poštovní</t>
  </si>
  <si>
    <t>dotace na ČOV-Králová</t>
  </si>
  <si>
    <t>Služby telekomunikací a radiokom.</t>
  </si>
  <si>
    <t>Protierozní a lavinová opatření</t>
  </si>
  <si>
    <t>Sociální zařízení v garáži</t>
  </si>
  <si>
    <t>Převody vlastním fondům</t>
  </si>
  <si>
    <t>Převod na ZBÚ</t>
  </si>
  <si>
    <t>Neinvestiční nedotační transfer nez.</t>
  </si>
  <si>
    <t>Návrh rozpočtu 2016</t>
  </si>
  <si>
    <t>v tom: ost. neinvest. transfér nez. Org.-VODÁCI HK POL 5240</t>
  </si>
  <si>
    <t>Neinvestiční nedotační trans.</t>
  </si>
  <si>
    <t>* pokud "-" tak hrazeno z přebytku hospodaření obce z minulých let                                                                               (k 31.12.2015    3 212 115,- Kč na ZBÚ)</t>
  </si>
  <si>
    <t>* když "-" pak hrazeno z výsledku hospodaření obce z minulých let - hodnota výsledku 3 212 115,- Kč</t>
  </si>
  <si>
    <t>rekonstrukce Poštovní-závěrečná faktura z 2015-stavba</t>
  </si>
  <si>
    <t>PD rekonstrukce Květná, stavba Květná</t>
  </si>
  <si>
    <t>v tom: vratka za volby do ZO  POL 5364 a parlamentu EU</t>
  </si>
  <si>
    <t xml:space="preserve">           neinv. Neinvestiční nedotační transféry POL 5240</t>
  </si>
  <si>
    <t>splaceno</t>
  </si>
  <si>
    <t>Zpevnění vjezdu za řadovky-Štěpánovská</t>
  </si>
  <si>
    <t>inv. návrh J. Kupka</t>
  </si>
  <si>
    <t>Stavební úpravy komunikace Květná</t>
  </si>
  <si>
    <t>Stavební úpravy komunikace Luční</t>
  </si>
  <si>
    <t>POL 6121 §2212</t>
  </si>
  <si>
    <t>Návštěva z Worglu</t>
  </si>
  <si>
    <t>oprava toalet v přízemí čp. 275</t>
  </si>
  <si>
    <t>Saldo návrhu rozpočtu 2016</t>
  </si>
  <si>
    <t>Požadavky navržené ke schválení v pololetí podle vývoje rozpočtu 2016</t>
  </si>
  <si>
    <t>Požadavky zahrnuté do návrhu rozpočtu 2016</t>
  </si>
  <si>
    <t>Požadavky nezahrnuté do návrhu rozpočtu 2016</t>
  </si>
  <si>
    <t>Přechody pro chodce 1.máje</t>
  </si>
  <si>
    <t>Rekonstrukce chodníků v ulici 1. máje</t>
  </si>
  <si>
    <t>Přechody pro chodce 1. máje</t>
  </si>
  <si>
    <t>Chodník k bytu školníka</t>
  </si>
  <si>
    <t>POL 5171 § 3113</t>
  </si>
  <si>
    <t>revize sport zařízení, ostatní služby</t>
  </si>
  <si>
    <t>Hromosvod, zábradlí u zadního vchodu</t>
  </si>
  <si>
    <t>Energetické štítky 141,98,302</t>
  </si>
  <si>
    <t>Zřízení hrobu pro občany obce</t>
  </si>
  <si>
    <t>nájem pozemku sklad Borek</t>
  </si>
  <si>
    <t>Propojení Pardubická-1.máje</t>
  </si>
  <si>
    <t>návštěva z Worglu 2016</t>
  </si>
  <si>
    <t>Komunální služby</t>
  </si>
  <si>
    <t>Výkup pozemků pro výstavbu lokality Pod Strání</t>
  </si>
  <si>
    <t>Avie, zbrojnice</t>
  </si>
  <si>
    <t>reklamní předměty, papír, tonery apod.</t>
  </si>
  <si>
    <t>elektrocentrála</t>
  </si>
  <si>
    <t>právní poradenství AK Švandrlík -2016</t>
  </si>
  <si>
    <t>okno na schodišti</t>
  </si>
  <si>
    <t>Stravné za zaměstnance</t>
  </si>
  <si>
    <t>běžné opravy výměna svítidel, odstranění revizních závad z roku 2015, doplatek za služby 2015-21 500,- Kč</t>
  </si>
  <si>
    <t>nohejbalová síť</t>
  </si>
  <si>
    <t>Veřejné osvětlení přechodu pro chodce u DD - čp. 104</t>
  </si>
  <si>
    <t>Osvětlení přechodu pro chodce u čp. 104</t>
  </si>
  <si>
    <t>POL 6121 §3631</t>
  </si>
  <si>
    <t>vazba na opravu II/305</t>
  </si>
  <si>
    <t>Vazba na opravu silnice II/305</t>
  </si>
  <si>
    <t>Akce projednána v roce 2015</t>
  </si>
  <si>
    <t>Akce plánovaná na volební období</t>
  </si>
  <si>
    <t>Uzavřena smlouva o dílo</t>
  </si>
  <si>
    <t>Zřízení schůdků nad splavem u Orlice, odpadkové koše, zeleň</t>
  </si>
  <si>
    <t>Rekonstrukce veřejné zeleně na návsi</t>
  </si>
  <si>
    <t>rezerva na rekonstrukci parku na návsi</t>
  </si>
  <si>
    <t>POL 3745 §5901</t>
  </si>
  <si>
    <t>Akce zahájená v roce 2015</t>
  </si>
  <si>
    <t>pol 6121 §3745</t>
  </si>
  <si>
    <t>Redesign webových stránek</t>
  </si>
  <si>
    <t>Doplnění odpadkových košů po obci</t>
  </si>
  <si>
    <t>10 odpadkových košů</t>
  </si>
  <si>
    <t>Úpravy parkoviště před kostelem</t>
  </si>
  <si>
    <t>terénní úpravy parkovací plochy, trávník, zeleň</t>
  </si>
  <si>
    <t>Držák pro čapí hnízdo na samoobsluze</t>
  </si>
  <si>
    <t>navrhuje J. Hlušička</t>
  </si>
  <si>
    <t>Výkup pozemků od FINE DREAM</t>
  </si>
  <si>
    <t>zahájení přestavby bytu školníka na ŠD</t>
  </si>
  <si>
    <t>práce v lese - probírky, kácení na hřišti, dosazení paseky</t>
  </si>
  <si>
    <t>navýšení 3%</t>
  </si>
  <si>
    <t>Kronikář - odměna navýšena o 3%</t>
  </si>
  <si>
    <t>správa sokolovny-navýšení 3%</t>
  </si>
  <si>
    <t>navýšení o 3%</t>
  </si>
  <si>
    <t>Barvy, nářadí apod.</t>
  </si>
  <si>
    <t>oprava márnice, oprava zdi, nátěr a oprava zvonice</t>
  </si>
  <si>
    <t>přístřeší pro kola na OÚ</t>
  </si>
  <si>
    <t>dešťové svody na u čp. 384</t>
  </si>
  <si>
    <t>kontejner</t>
  </si>
  <si>
    <t>brigádníci navíšení o 3%</t>
  </si>
  <si>
    <t>v tom odměna zástupce velitele navýšena o 3%</t>
  </si>
  <si>
    <t>baterie, zimní čepice, hadice "C"</t>
  </si>
  <si>
    <t>rychlonabíječka na baterie</t>
  </si>
  <si>
    <t>židle ke starostovi</t>
  </si>
  <si>
    <t xml:space="preserve">údržba a servis přístrojů, zajištění BOZP-L. Imrich, licenční smlouvy-Triada, Czech-Point apod. </t>
  </si>
  <si>
    <t>Správa software a hardwere pro veřejnou správu</t>
  </si>
  <si>
    <t>Nákup pozemků pod komunikacemi-Čtvrtečka závazek 2015</t>
  </si>
  <si>
    <t>nákup pozemků pod chodníky (Řehák, Markl apod.) závazek 2015</t>
  </si>
  <si>
    <t>Ruční svítilny 2 kusy</t>
  </si>
  <si>
    <t>Kopáč 4 zubý 2 kusy</t>
  </si>
  <si>
    <t>POL 5512 §5139</t>
  </si>
  <si>
    <t>POL 5512 § 5139</t>
  </si>
  <si>
    <t>ČZS Albrechtice</t>
  </si>
  <si>
    <t>v tom: neúčelový finanční dar ČZS ACE  POL 5240 ORG 502</t>
  </si>
  <si>
    <t xml:space="preserve">          neúčelový finanční dar MS ZELENÉ HÁJE  POL 5240 ORG 505</t>
  </si>
  <si>
    <t xml:space="preserve">          neúčelový finanční dar MO ČRS Týniště n.O.  POL 5240 ORG 507</t>
  </si>
  <si>
    <t xml:space="preserve">          neúčelový finanční dar SDH ACE  POL 5240 ORG 506</t>
  </si>
  <si>
    <t>pol 5240 §3429</t>
  </si>
  <si>
    <t>neúčelový finanční dar</t>
  </si>
  <si>
    <t xml:space="preserve">          neúčelový finanční dar Novávesring POL 5240</t>
  </si>
  <si>
    <t>POL 6121 § 2219</t>
  </si>
  <si>
    <t>POL 6121 § 2212</t>
  </si>
  <si>
    <t>POL 6121 §3632</t>
  </si>
  <si>
    <t>POL 5137 § 3639</t>
  </si>
  <si>
    <t>POL 6130 § 3639</t>
  </si>
  <si>
    <t>navrhl pan Hlušička - NELZE nevlastníme pozemky</t>
  </si>
  <si>
    <t>POL 5169 §6171</t>
  </si>
  <si>
    <t>veřejnoprávní smlouva -rada obce</t>
  </si>
  <si>
    <t>veřejnoprávní smlouva zastupitelstvo obce</t>
  </si>
  <si>
    <t>POL 5137 § 3722</t>
  </si>
  <si>
    <t>pol 5240 §3421</t>
  </si>
  <si>
    <t>pol 5240 §3429 org0507</t>
  </si>
  <si>
    <t>pol 5240 §3429org0506</t>
  </si>
  <si>
    <t>pol5240/§3429 org0505</t>
  </si>
  <si>
    <t>pol 5240 §3429 ORG0502</t>
  </si>
  <si>
    <t>zřízení hrobového místa pro občany obce</t>
  </si>
  <si>
    <t>Nátěry dětské hřiště</t>
  </si>
  <si>
    <t>Výměna dveří na půdu</t>
  </si>
  <si>
    <t>Stříška nad rampu ve školní jídelně</t>
  </si>
  <si>
    <t>Oprava soklu budovy</t>
  </si>
  <si>
    <t>pol 5139 § 3113</t>
  </si>
  <si>
    <t>POL 5169 § 3113</t>
  </si>
  <si>
    <t>POL 6121 §3113</t>
  </si>
  <si>
    <t>Neinvestiční přijatý transfér ze státního rozpočtu</t>
  </si>
  <si>
    <t>Domovy pro osoby se zdravotním postižením</t>
  </si>
  <si>
    <t>Ostatní přijaté vratky transférů</t>
  </si>
  <si>
    <t>nevyčerpaná dotace DD ACE</t>
  </si>
  <si>
    <t>Domovy pro osoby zdravotně postižené</t>
  </si>
  <si>
    <t>zásahové oděvy,kukly NONEX, rukavice, prsačky, Včelař</t>
  </si>
  <si>
    <t>STK technika, energetický štítek, poplatky za prohlídky, revize regály, KPO6, likvidace odpadů</t>
  </si>
  <si>
    <t>Čerpadlo studna, výměna ventilů na WC</t>
  </si>
  <si>
    <t>výměna ventilů na WC, havárie, nátěry hřiště, čerpadlo studna, oprava soklu</t>
  </si>
  <si>
    <t>likvidace odpadů</t>
  </si>
  <si>
    <t>Příjmy z poskyt. Služeb a výrob</t>
  </si>
  <si>
    <t>terénní úpravy po vybudování přípojky nn</t>
  </si>
  <si>
    <t>Splátka jistiny - Lesoškolky_splaceno 2015</t>
  </si>
  <si>
    <t>Vstupné, divadlo, apod. 2 930 - výnos z adventního koncertu na podporu kostela</t>
  </si>
  <si>
    <t>Záležitosti církví</t>
  </si>
  <si>
    <t>Podpora na restaurování soch v kostele sv. J. Křtitele</t>
  </si>
  <si>
    <t>Žádost Římskokatolické farnosti Týniště n.O.</t>
  </si>
  <si>
    <t>Činnosti registr. Církví a náb. Spol.</t>
  </si>
  <si>
    <t>Finanční dar</t>
  </si>
  <si>
    <t>finanční dar na restaurování soch v kostele</t>
  </si>
  <si>
    <t>opravy na dešťových kanalizacích</t>
  </si>
  <si>
    <t>daň z příjmu za obec-nově od 15022016</t>
  </si>
  <si>
    <t>Kontrolní součet</t>
  </si>
  <si>
    <t>pol 5240 §3330</t>
  </si>
  <si>
    <t>obcí podporované nebo pořádané akce, Štít Albrechtic, podpora SOS-Asociace J. Černý apod.</t>
  </si>
  <si>
    <t>Chodníky 1. máje stavba + GP+PD</t>
  </si>
  <si>
    <t>Realizace schůdků nad splavem</t>
  </si>
  <si>
    <t>MS Zelené háje-chov zvěře</t>
  </si>
  <si>
    <t>MS-Zelené háje-odstřel kormoránů</t>
  </si>
  <si>
    <t>Rozpočet obce Albrechtice nad Orlicí na rok 2016 - rozpis rozpočtu</t>
  </si>
  <si>
    <t>Úplný rozpis rozpočtu 2016</t>
  </si>
  <si>
    <t xml:space="preserve">Rozpočet obce Albrechtice nad Orlicí na rok 2016 - rozpisu výdajů </t>
  </si>
  <si>
    <t>Požadavky zahrnuté v rozpočtu 2016</t>
  </si>
  <si>
    <r>
      <t xml:space="preserve">ROZPOČET OBCE 2016         </t>
    </r>
    <r>
      <rPr>
        <b/>
        <i/>
        <sz val="14"/>
        <rFont val="Arial CE"/>
        <family val="0"/>
      </rPr>
      <t xml:space="preserve"> </t>
    </r>
  </si>
  <si>
    <t>Schválený rozpočet 2016</t>
  </si>
  <si>
    <t xml:space="preserve">ROZPOČET OBCE 2016 </t>
  </si>
  <si>
    <t>Příloha č. 1 k usnesení rady obce č. 374/40/2016</t>
  </si>
  <si>
    <t>11</t>
  </si>
  <si>
    <t>12</t>
  </si>
  <si>
    <t>13</t>
  </si>
  <si>
    <t>14</t>
  </si>
  <si>
    <t>15</t>
  </si>
  <si>
    <t>16</t>
  </si>
  <si>
    <t>starosta</t>
  </si>
  <si>
    <t>Jaroslav Kupka</t>
  </si>
  <si>
    <t>Seznam veřejných zakázek v rozpočtu obce na rok 2016</t>
  </si>
  <si>
    <t>Příloha č. 5 k usnesení ZO č. 209/11/2016 ze dne 23.2.2016</t>
  </si>
  <si>
    <t>Příloha č. 6 k usnesení zastupitelstva obce č. 212/11/2016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</si>
</sst>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d/mmmm\ yyyy"/>
    <numFmt numFmtId="167" formatCode="#,##0\ _K_č"/>
    <numFmt numFmtId="168" formatCode="0.0"/>
    <numFmt numFmtId="169" formatCode="[&lt;=99999]###\ ##;##\ ##\ 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_ ;[Red]\-#,##0\ "/>
    <numFmt numFmtId="175" formatCode="??.?"/>
    <numFmt numFmtId="176" formatCode="??"/>
    <numFmt numFmtId="177" formatCode="??.0"/>
    <numFmt numFmtId="178" formatCode="00.0"/>
    <numFmt numFmtId="179" formatCode="_-* #,##0.0\ _K_č_-;\-* #,##0.0\ _K_č_-;_-* &quot;-&quot;??\ _K_č_-;_-@_-"/>
    <numFmt numFmtId="180" formatCode="_-* #,##0\ _K_č_-;\-* #,##0\ _K_č_-;_-* &quot;-&quot;??\ _K_č_-;_-@_-"/>
    <numFmt numFmtId="181" formatCode="_-* #,##0.00\ [$Kč-405]_-;\-* #,##0.00\ [$Kč-405]_-;_-* &quot;-&quot;??\ [$Kč-405]_-;_-@_-"/>
  </numFmts>
  <fonts count="66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7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i/>
      <sz val="14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 CE"/>
      <family val="0"/>
    </font>
    <font>
      <sz val="8"/>
      <color indexed="8"/>
      <name val="Arial CE"/>
      <family val="0"/>
    </font>
    <font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 CE"/>
      <family val="0"/>
    </font>
    <font>
      <b/>
      <sz val="8"/>
      <color rgb="FFFF0000"/>
      <name val="Arial CE"/>
      <family val="0"/>
    </font>
    <font>
      <b/>
      <sz val="9"/>
      <color rgb="FFFF0000"/>
      <name val="Arial CE"/>
      <family val="0"/>
    </font>
    <font>
      <sz val="8"/>
      <color theme="1"/>
      <name val="Arial CE"/>
      <family val="0"/>
    </font>
    <font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right" vertical="center"/>
    </xf>
    <xf numFmtId="6" fontId="2" fillId="0" borderId="0" xfId="0" applyNumberFormat="1" applyFont="1" applyAlignment="1">
      <alignment/>
    </xf>
    <xf numFmtId="6" fontId="0" fillId="0" borderId="0" xfId="0" applyNumberFormat="1" applyFill="1" applyAlignment="1">
      <alignment/>
    </xf>
    <xf numFmtId="0" fontId="13" fillId="0" borderId="0" xfId="0" applyFont="1" applyFill="1" applyAlignment="1">
      <alignment horizontal="right" wrapText="1"/>
    </xf>
    <xf numFmtId="6" fontId="0" fillId="0" borderId="0" xfId="0" applyNumberFormat="1" applyFont="1" applyAlignment="1">
      <alignment/>
    </xf>
    <xf numFmtId="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6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7" fontId="2" fillId="0" borderId="1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4" fillId="0" borderId="16" xfId="0" applyFont="1" applyBorder="1" applyAlignment="1">
      <alignment horizontal="left" vertic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64" fontId="2" fillId="0" borderId="0" xfId="0" applyNumberFormat="1" applyFont="1" applyFill="1" applyAlignment="1">
      <alignment/>
    </xf>
    <xf numFmtId="0" fontId="14" fillId="0" borderId="12" xfId="0" applyFont="1" applyBorder="1" applyAlignment="1">
      <alignment/>
    </xf>
    <xf numFmtId="3" fontId="3" fillId="0" borderId="17" xfId="0" applyNumberFormat="1" applyFont="1" applyBorder="1" applyAlignment="1">
      <alignment horizontal="right" vertical="center"/>
    </xf>
    <xf numFmtId="0" fontId="2" fillId="3" borderId="0" xfId="0" applyFont="1" applyFill="1" applyAlignment="1">
      <alignment/>
    </xf>
    <xf numFmtId="6" fontId="2" fillId="3" borderId="0" xfId="0" applyNumberFormat="1" applyFont="1" applyFill="1" applyAlignment="1">
      <alignment/>
    </xf>
    <xf numFmtId="0" fontId="2" fillId="9" borderId="0" xfId="0" applyFont="1" applyFill="1" applyAlignment="1">
      <alignment/>
    </xf>
    <xf numFmtId="6" fontId="2" fillId="9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11" xfId="0" applyBorder="1" applyAlignment="1">
      <alignment/>
    </xf>
    <xf numFmtId="167" fontId="2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3" fontId="2" fillId="0" borderId="0" xfId="0" applyNumberFormat="1" applyFont="1" applyAlignment="1">
      <alignment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6" fontId="2" fillId="34" borderId="0" xfId="0" applyNumberFormat="1" applyFont="1" applyFill="1" applyAlignment="1">
      <alignment/>
    </xf>
    <xf numFmtId="6" fontId="2" fillId="36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6" fontId="2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3" fillId="0" borderId="21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 horizontal="right" vertic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64" fontId="2" fillId="37" borderId="0" xfId="0" applyNumberFormat="1" applyFont="1" applyFill="1" applyAlignment="1">
      <alignment/>
    </xf>
    <xf numFmtId="0" fontId="4" fillId="0" borderId="22" xfId="0" applyFont="1" applyBorder="1" applyAlignment="1">
      <alignment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17" xfId="0" applyNumberFormat="1" applyFont="1" applyBorder="1" applyAlignment="1">
      <alignment horizontal="right" wrapText="1"/>
    </xf>
    <xf numFmtId="3" fontId="14" fillId="0" borderId="17" xfId="0" applyNumberFormat="1" applyFont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3" fontId="7" fillId="0" borderId="22" xfId="0" applyNumberFormat="1" applyFont="1" applyBorder="1" applyAlignment="1">
      <alignment vertical="center"/>
    </xf>
    <xf numFmtId="49" fontId="8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164" fontId="2" fillId="37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164" fontId="2" fillId="36" borderId="0" xfId="0" applyNumberFormat="1" applyFont="1" applyFill="1" applyAlignment="1">
      <alignment/>
    </xf>
    <xf numFmtId="3" fontId="8" fillId="0" borderId="25" xfId="0" applyNumberFormat="1" applyFont="1" applyFill="1" applyBorder="1" applyAlignment="1">
      <alignment horizontal="right" vertical="center"/>
    </xf>
    <xf numFmtId="167" fontId="1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14" borderId="0" xfId="0" applyNumberFormat="1" applyFont="1" applyFill="1" applyAlignment="1">
      <alignment/>
    </xf>
    <xf numFmtId="0" fontId="8" fillId="0" borderId="28" xfId="0" applyFont="1" applyFill="1" applyBorder="1" applyAlignment="1">
      <alignment wrapText="1"/>
    </xf>
    <xf numFmtId="49" fontId="5" fillId="0" borderId="29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 wrapText="1"/>
    </xf>
    <xf numFmtId="167" fontId="8" fillId="0" borderId="17" xfId="0" applyNumberFormat="1" applyFont="1" applyFill="1" applyBorder="1" applyAlignment="1">
      <alignment horizontal="center" vertical="center" wrapText="1"/>
    </xf>
    <xf numFmtId="167" fontId="8" fillId="0" borderId="24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vertical="center" wrapText="1"/>
    </xf>
    <xf numFmtId="49" fontId="61" fillId="0" borderId="29" xfId="0" applyNumberFormat="1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3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7" fontId="62" fillId="0" borderId="0" xfId="0" applyNumberFormat="1" applyFont="1" applyBorder="1" applyAlignment="1">
      <alignment/>
    </xf>
    <xf numFmtId="167" fontId="63" fillId="0" borderId="0" xfId="0" applyNumberFormat="1" applyFont="1" applyBorder="1" applyAlignment="1">
      <alignment/>
    </xf>
    <xf numFmtId="0" fontId="14" fillId="0" borderId="31" xfId="0" applyFont="1" applyBorder="1" applyAlignment="1">
      <alignment/>
    </xf>
    <xf numFmtId="0" fontId="7" fillId="0" borderId="31" xfId="0" applyFont="1" applyBorder="1" applyAlignment="1">
      <alignment vertical="center" wrapText="1"/>
    </xf>
    <xf numFmtId="0" fontId="0" fillId="0" borderId="31" xfId="0" applyFill="1" applyBorder="1" applyAlignment="1">
      <alignment/>
    </xf>
    <xf numFmtId="0" fontId="14" fillId="0" borderId="31" xfId="0" applyFont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 wrapText="1"/>
    </xf>
    <xf numFmtId="167" fontId="12" fillId="38" borderId="0" xfId="0" applyNumberFormat="1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vertical="center"/>
    </xf>
    <xf numFmtId="3" fontId="64" fillId="35" borderId="14" xfId="0" applyNumberFormat="1" applyFont="1" applyFill="1" applyBorder="1" applyAlignment="1">
      <alignment vertical="center" wrapText="1"/>
    </xf>
    <xf numFmtId="3" fontId="8" fillId="35" borderId="14" xfId="0" applyNumberFormat="1" applyFont="1" applyFill="1" applyBorder="1" applyAlignment="1">
      <alignment vertical="center" wrapText="1"/>
    </xf>
    <xf numFmtId="167" fontId="12" fillId="35" borderId="0" xfId="0" applyNumberFormat="1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167" fontId="12" fillId="38" borderId="25" xfId="0" applyNumberFormat="1" applyFont="1" applyFill="1" applyBorder="1" applyAlignment="1">
      <alignment horizontal="right" vertical="center"/>
    </xf>
    <xf numFmtId="49" fontId="8" fillId="38" borderId="17" xfId="0" applyNumberFormat="1" applyFont="1" applyFill="1" applyBorder="1" applyAlignment="1">
      <alignment horizontal="right" vertical="center" wrapText="1"/>
    </xf>
    <xf numFmtId="167" fontId="12" fillId="38" borderId="14" xfId="0" applyNumberFormat="1" applyFont="1" applyFill="1" applyBorder="1" applyAlignment="1">
      <alignment horizontal="right" vertical="center"/>
    </xf>
    <xf numFmtId="49" fontId="8" fillId="38" borderId="24" xfId="0" applyNumberFormat="1" applyFont="1" applyFill="1" applyBorder="1" applyAlignment="1">
      <alignment horizontal="right" vertical="center" wrapText="1"/>
    </xf>
    <xf numFmtId="49" fontId="8" fillId="38" borderId="24" xfId="0" applyNumberFormat="1" applyFont="1" applyFill="1" applyBorder="1" applyAlignment="1">
      <alignment horizontal="right" vertical="center"/>
    </xf>
    <xf numFmtId="167" fontId="12" fillId="38" borderId="32" xfId="0" applyNumberFormat="1" applyFont="1" applyFill="1" applyBorder="1" applyAlignment="1">
      <alignment horizontal="right" vertical="center"/>
    </xf>
    <xf numFmtId="49" fontId="8" fillId="38" borderId="33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49" fontId="8" fillId="38" borderId="14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wrapText="1"/>
    </xf>
    <xf numFmtId="49" fontId="0" fillId="0" borderId="15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3" fontId="7" fillId="0" borderId="22" xfId="0" applyNumberFormat="1" applyFont="1" applyBorder="1" applyAlignment="1">
      <alignment horizontal="right" vertical="top"/>
    </xf>
    <xf numFmtId="3" fontId="14" fillId="0" borderId="16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34" xfId="0" applyBorder="1" applyAlignment="1">
      <alignment/>
    </xf>
    <xf numFmtId="0" fontId="14" fillId="0" borderId="25" xfId="0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14" fillId="0" borderId="2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0" fontId="4" fillId="0" borderId="22" xfId="34" applyNumberFormat="1" applyFont="1" applyBorder="1" applyAlignment="1">
      <alignment horizontal="center" vertical="center" wrapText="1"/>
    </xf>
    <xf numFmtId="180" fontId="0" fillId="0" borderId="14" xfId="34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180" fontId="0" fillId="0" borderId="23" xfId="34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180" fontId="0" fillId="0" borderId="25" xfId="34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180" fontId="0" fillId="0" borderId="0" xfId="0" applyNumberFormat="1" applyAlignment="1">
      <alignment/>
    </xf>
    <xf numFmtId="0" fontId="0" fillId="0" borderId="37" xfId="0" applyBorder="1" applyAlignment="1">
      <alignment/>
    </xf>
    <xf numFmtId="0" fontId="14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right" wrapText="1"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right" wrapText="1"/>
    </xf>
    <xf numFmtId="0" fontId="12" fillId="0" borderId="31" xfId="0" applyFont="1" applyBorder="1" applyAlignment="1">
      <alignment horizontal="left"/>
    </xf>
    <xf numFmtId="3" fontId="7" fillId="0" borderId="31" xfId="0" applyNumberFormat="1" applyFont="1" applyBorder="1" applyAlignment="1">
      <alignment vertical="center"/>
    </xf>
    <xf numFmtId="174" fontId="14" fillId="0" borderId="42" xfId="0" applyNumberFormat="1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/>
    </xf>
    <xf numFmtId="0" fontId="14" fillId="0" borderId="14" xfId="0" applyFont="1" applyBorder="1" applyAlignment="1">
      <alignment wrapText="1"/>
    </xf>
    <xf numFmtId="3" fontId="14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23" xfId="0" applyFont="1" applyBorder="1" applyAlignment="1">
      <alignment wrapText="1"/>
    </xf>
    <xf numFmtId="3" fontId="14" fillId="0" borderId="23" xfId="0" applyNumberFormat="1" applyFont="1" applyBorder="1" applyAlignment="1">
      <alignment/>
    </xf>
    <xf numFmtId="174" fontId="14" fillId="0" borderId="16" xfId="0" applyNumberFormat="1" applyFont="1" applyBorder="1" applyAlignment="1">
      <alignment horizontal="right" vertical="center" wrapText="1"/>
    </xf>
    <xf numFmtId="0" fontId="8" fillId="0" borderId="39" xfId="0" applyFont="1" applyBorder="1" applyAlignment="1">
      <alignment horizontal="center" vertical="center"/>
    </xf>
    <xf numFmtId="3" fontId="14" fillId="0" borderId="23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4" xfId="0" applyBorder="1" applyAlignment="1">
      <alignment/>
    </xf>
    <xf numFmtId="0" fontId="14" fillId="0" borderId="45" xfId="0" applyFont="1" applyBorder="1" applyAlignment="1">
      <alignment horizontal="left" vertical="center"/>
    </xf>
    <xf numFmtId="3" fontId="3" fillId="0" borderId="4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80" fontId="0" fillId="0" borderId="16" xfId="34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right" vertical="center"/>
    </xf>
    <xf numFmtId="174" fontId="8" fillId="0" borderId="0" xfId="0" applyNumberFormat="1" applyFont="1" applyAlignment="1">
      <alignment/>
    </xf>
    <xf numFmtId="0" fontId="65" fillId="0" borderId="0" xfId="0" applyFont="1" applyAlignment="1">
      <alignment/>
    </xf>
    <xf numFmtId="0" fontId="8" fillId="0" borderId="28" xfId="0" applyFont="1" applyFill="1" applyBorder="1" applyAlignment="1">
      <alignment vertical="center" wrapText="1"/>
    </xf>
    <xf numFmtId="0" fontId="0" fillId="39" borderId="0" xfId="0" applyFill="1" applyAlignment="1">
      <alignment/>
    </xf>
    <xf numFmtId="180" fontId="12" fillId="0" borderId="0" xfId="34" applyNumberFormat="1" applyFont="1" applyAlignment="1">
      <alignment/>
    </xf>
    <xf numFmtId="0" fontId="0" fillId="0" borderId="0" xfId="0" applyFont="1" applyFill="1" applyBorder="1" applyAlignment="1">
      <alignment horizontal="left" vertical="center"/>
    </xf>
    <xf numFmtId="164" fontId="4" fillId="0" borderId="22" xfId="0" applyNumberFormat="1" applyFont="1" applyBorder="1" applyAlignment="1">
      <alignment vertical="center"/>
    </xf>
    <xf numFmtId="37" fontId="4" fillId="0" borderId="22" xfId="34" applyNumberFormat="1" applyFont="1" applyBorder="1" applyAlignment="1">
      <alignment horizontal="center" vertical="center" wrapText="1"/>
    </xf>
    <xf numFmtId="5" fontId="0" fillId="0" borderId="0" xfId="0" applyNumberFormat="1" applyAlignment="1">
      <alignment/>
    </xf>
    <xf numFmtId="49" fontId="8" fillId="0" borderId="46" xfId="0" applyNumberFormat="1" applyFont="1" applyFill="1" applyBorder="1" applyAlignment="1">
      <alignment horizontal="right" vertical="center" wrapText="1"/>
    </xf>
    <xf numFmtId="167" fontId="8" fillId="0" borderId="28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right" vertical="center" wrapText="1"/>
    </xf>
    <xf numFmtId="167" fontId="8" fillId="0" borderId="33" xfId="0" applyNumberFormat="1" applyFont="1" applyFill="1" applyBorder="1" applyAlignment="1">
      <alignment horizontal="center" vertical="center" wrapText="1"/>
    </xf>
    <xf numFmtId="167" fontId="8" fillId="0" borderId="47" xfId="0" applyNumberFormat="1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wrapText="1"/>
    </xf>
    <xf numFmtId="49" fontId="5" fillId="38" borderId="29" xfId="0" applyNumberFormat="1" applyFont="1" applyFill="1" applyBorder="1" applyAlignment="1">
      <alignment vertical="center" wrapText="1"/>
    </xf>
    <xf numFmtId="49" fontId="5" fillId="38" borderId="29" xfId="0" applyNumberFormat="1" applyFont="1" applyFill="1" applyBorder="1" applyAlignment="1">
      <alignment vertical="center"/>
    </xf>
    <xf numFmtId="49" fontId="61" fillId="38" borderId="29" xfId="0" applyNumberFormat="1" applyFont="1" applyFill="1" applyBorder="1" applyAlignment="1">
      <alignment vertical="center" wrapText="1"/>
    </xf>
    <xf numFmtId="49" fontId="61" fillId="38" borderId="43" xfId="0" applyNumberFormat="1" applyFont="1" applyFill="1" applyBorder="1" applyAlignment="1">
      <alignment vertical="center" wrapText="1"/>
    </xf>
    <xf numFmtId="0" fontId="8" fillId="38" borderId="48" xfId="0" applyFont="1" applyFill="1" applyBorder="1" applyAlignment="1">
      <alignment wrapText="1"/>
    </xf>
    <xf numFmtId="49" fontId="61" fillId="38" borderId="49" xfId="0" applyNumberFormat="1" applyFont="1" applyFill="1" applyBorder="1" applyAlignment="1">
      <alignment vertical="center" wrapText="1"/>
    </xf>
    <xf numFmtId="0" fontId="8" fillId="38" borderId="29" xfId="0" applyFont="1" applyFill="1" applyBorder="1" applyAlignment="1">
      <alignment wrapText="1"/>
    </xf>
    <xf numFmtId="49" fontId="61" fillId="38" borderId="12" xfId="0" applyNumberFormat="1" applyFont="1" applyFill="1" applyBorder="1" applyAlignment="1">
      <alignment vertical="center" wrapText="1"/>
    </xf>
    <xf numFmtId="167" fontId="12" fillId="35" borderId="22" xfId="0" applyNumberFormat="1" applyFont="1" applyFill="1" applyBorder="1" applyAlignment="1">
      <alignment horizontal="center" vertical="center"/>
    </xf>
    <xf numFmtId="167" fontId="12" fillId="38" borderId="22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/>
    </xf>
    <xf numFmtId="0" fontId="8" fillId="38" borderId="28" xfId="0" applyFont="1" applyFill="1" applyBorder="1" applyAlignment="1">
      <alignment vertical="center" wrapText="1"/>
    </xf>
    <xf numFmtId="167" fontId="12" fillId="0" borderId="25" xfId="0" applyNumberFormat="1" applyFont="1" applyFill="1" applyBorder="1" applyAlignment="1">
      <alignment horizontal="right" vertical="center"/>
    </xf>
    <xf numFmtId="49" fontId="8" fillId="0" borderId="24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right" wrapText="1"/>
    </xf>
    <xf numFmtId="0" fontId="13" fillId="0" borderId="14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wrapText="1"/>
    </xf>
    <xf numFmtId="3" fontId="14" fillId="0" borderId="17" xfId="0" applyNumberFormat="1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3" fontId="14" fillId="0" borderId="47" xfId="0" applyNumberFormat="1" applyFont="1" applyBorder="1" applyAlignment="1">
      <alignment/>
    </xf>
    <xf numFmtId="0" fontId="0" fillId="0" borderId="51" xfId="0" applyFill="1" applyBorder="1" applyAlignment="1">
      <alignment/>
    </xf>
    <xf numFmtId="0" fontId="14" fillId="0" borderId="52" xfId="0" applyFont="1" applyBorder="1" applyAlignment="1">
      <alignment horizontal="left" vertical="center"/>
    </xf>
    <xf numFmtId="3" fontId="3" fillId="0" borderId="52" xfId="0" applyNumberFormat="1" applyFont="1" applyBorder="1" applyAlignment="1">
      <alignment horizontal="right" vertical="center"/>
    </xf>
    <xf numFmtId="0" fontId="0" fillId="0" borderId="35" xfId="0" applyFill="1" applyBorder="1" applyAlignment="1">
      <alignment/>
    </xf>
    <xf numFmtId="0" fontId="0" fillId="0" borderId="28" xfId="0" applyFill="1" applyBorder="1" applyAlignment="1">
      <alignment/>
    </xf>
    <xf numFmtId="0" fontId="14" fillId="0" borderId="29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164" fontId="0" fillId="38" borderId="0" xfId="0" applyNumberFormat="1" applyFill="1" applyBorder="1" applyAlignment="1">
      <alignment/>
    </xf>
    <xf numFmtId="164" fontId="0" fillId="38" borderId="0" xfId="0" applyNumberFormat="1" applyFill="1" applyAlignment="1">
      <alignment/>
    </xf>
    <xf numFmtId="164" fontId="0" fillId="38" borderId="0" xfId="0" applyNumberFormat="1" applyFont="1" applyFill="1" applyAlignment="1">
      <alignment/>
    </xf>
    <xf numFmtId="3" fontId="8" fillId="38" borderId="14" xfId="0" applyNumberFormat="1" applyFont="1" applyFill="1" applyBorder="1" applyAlignment="1">
      <alignment vertical="center" wrapText="1"/>
    </xf>
    <xf numFmtId="3" fontId="8" fillId="38" borderId="14" xfId="0" applyNumberFormat="1" applyFont="1" applyFill="1" applyBorder="1" applyAlignment="1">
      <alignment vertical="center"/>
    </xf>
    <xf numFmtId="3" fontId="64" fillId="38" borderId="14" xfId="0" applyNumberFormat="1" applyFont="1" applyFill="1" applyBorder="1" applyAlignment="1">
      <alignment vertical="center" wrapText="1"/>
    </xf>
    <xf numFmtId="3" fontId="64" fillId="38" borderId="32" xfId="0" applyNumberFormat="1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center"/>
    </xf>
    <xf numFmtId="3" fontId="20" fillId="0" borderId="0" xfId="0" applyNumberFormat="1" applyFont="1" applyAlignment="1">
      <alignment/>
    </xf>
    <xf numFmtId="164" fontId="0" fillId="40" borderId="0" xfId="0" applyNumberFormat="1" applyFill="1" applyAlignment="1">
      <alignment/>
    </xf>
    <xf numFmtId="164" fontId="0" fillId="40" borderId="0" xfId="0" applyNumberFormat="1" applyFont="1" applyFill="1" applyAlignment="1">
      <alignment/>
    </xf>
    <xf numFmtId="3" fontId="14" fillId="0" borderId="14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3" fontId="0" fillId="0" borderId="40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wrapText="1"/>
    </xf>
    <xf numFmtId="3" fontId="14" fillId="0" borderId="43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64" fontId="4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 wrapText="1"/>
    </xf>
    <xf numFmtId="164" fontId="7" fillId="0" borderId="39" xfId="0" applyNumberFormat="1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vertical="center" wrapText="1"/>
    </xf>
    <xf numFmtId="164" fontId="7" fillId="0" borderId="17" xfId="0" applyNumberFormat="1" applyFont="1" applyFill="1" applyBorder="1" applyAlignment="1">
      <alignment vertical="center" wrapText="1"/>
    </xf>
    <xf numFmtId="164" fontId="7" fillId="0" borderId="2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167" fontId="5" fillId="0" borderId="54" xfId="0" applyNumberFormat="1" applyFont="1" applyBorder="1" applyAlignment="1">
      <alignment horizontal="right" vertical="center" wrapText="1"/>
    </xf>
    <xf numFmtId="167" fontId="5" fillId="0" borderId="54" xfId="0" applyNumberFormat="1" applyFont="1" applyFill="1" applyBorder="1" applyAlignment="1">
      <alignment horizontal="right" vertical="center" wrapText="1"/>
    </xf>
    <xf numFmtId="3" fontId="12" fillId="0" borderId="55" xfId="0" applyNumberFormat="1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56" xfId="0" applyBorder="1" applyAlignment="1">
      <alignment/>
    </xf>
    <xf numFmtId="0" fontId="2" fillId="34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8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2" fillId="0" borderId="22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4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4" fillId="0" borderId="3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57" xfId="0" applyBorder="1" applyAlignment="1">
      <alignment/>
    </xf>
    <xf numFmtId="0" fontId="19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7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0.74609375" style="0" customWidth="1"/>
    <col min="2" max="2" width="1.875" style="0" customWidth="1"/>
    <col min="3" max="3" width="5.25390625" style="0" customWidth="1"/>
    <col min="4" max="4" width="5.625" style="0" customWidth="1"/>
    <col min="5" max="5" width="5.875" style="0" customWidth="1"/>
    <col min="6" max="6" width="5.75390625" style="0" customWidth="1"/>
    <col min="7" max="7" width="34.25390625" style="0" customWidth="1"/>
    <col min="8" max="9" width="13.125" style="0" customWidth="1"/>
    <col min="10" max="10" width="29.375" style="0" customWidth="1"/>
    <col min="11" max="12" width="13.25390625" style="0" customWidth="1"/>
    <col min="13" max="13" width="12.00390625" style="0" bestFit="1" customWidth="1"/>
  </cols>
  <sheetData>
    <row r="1" spans="2:10" ht="26.25" customHeight="1">
      <c r="B1" s="368" t="s">
        <v>719</v>
      </c>
      <c r="C1" s="369"/>
      <c r="D1" s="369"/>
      <c r="E1" s="369"/>
      <c r="F1" s="369"/>
      <c r="G1" s="369"/>
      <c r="H1" s="370"/>
      <c r="I1" s="371"/>
      <c r="J1" s="352"/>
    </row>
    <row r="2" spans="2:10" ht="12.75">
      <c r="B2" s="2" t="s">
        <v>71</v>
      </c>
      <c r="C2" s="2"/>
      <c r="D2" s="2"/>
      <c r="E2" s="2"/>
      <c r="F2" s="2"/>
      <c r="G2" s="2"/>
      <c r="H2" s="105"/>
      <c r="I2" s="372" t="s">
        <v>726</v>
      </c>
      <c r="J2" s="373"/>
    </row>
    <row r="3" spans="2:7" ht="12.75">
      <c r="B3" s="2"/>
      <c r="C3" s="86" t="s">
        <v>391</v>
      </c>
      <c r="D3" s="86"/>
      <c r="E3" s="2"/>
      <c r="F3" s="2"/>
      <c r="G3" s="2"/>
    </row>
    <row r="4" spans="2:12" ht="12.75">
      <c r="B4" s="24" t="s">
        <v>0</v>
      </c>
      <c r="C4" s="86" t="s">
        <v>293</v>
      </c>
      <c r="D4" s="86"/>
      <c r="E4" s="86"/>
      <c r="F4" s="86"/>
      <c r="G4" s="86"/>
      <c r="H4" s="87"/>
      <c r="I4" s="87"/>
      <c r="L4" t="s">
        <v>0</v>
      </c>
    </row>
    <row r="5" spans="3:12" ht="57" customHeight="1">
      <c r="C5" s="14" t="s">
        <v>1</v>
      </c>
      <c r="D5" s="14" t="s">
        <v>2</v>
      </c>
      <c r="E5" s="14" t="s">
        <v>3</v>
      </c>
      <c r="F5" s="14" t="s">
        <v>4</v>
      </c>
      <c r="G5" s="14" t="s">
        <v>72</v>
      </c>
      <c r="H5" s="59" t="s">
        <v>551</v>
      </c>
      <c r="I5" s="59" t="s">
        <v>720</v>
      </c>
      <c r="J5" s="14" t="s">
        <v>123</v>
      </c>
      <c r="K5" s="62"/>
      <c r="L5" s="61"/>
    </row>
    <row r="6" spans="3:12" ht="12.75">
      <c r="C6">
        <v>0</v>
      </c>
      <c r="D6">
        <v>1111</v>
      </c>
      <c r="F6" t="s">
        <v>0</v>
      </c>
      <c r="G6" t="s">
        <v>73</v>
      </c>
      <c r="H6" s="9">
        <v>2117640</v>
      </c>
      <c r="I6" s="9">
        <v>2120000</v>
      </c>
      <c r="K6" s="9"/>
      <c r="L6" s="9"/>
    </row>
    <row r="7" spans="4:12" ht="12.75">
      <c r="D7">
        <v>1112</v>
      </c>
      <c r="G7" t="s">
        <v>263</v>
      </c>
      <c r="H7" s="47">
        <v>87357</v>
      </c>
      <c r="I7" s="47">
        <v>87000</v>
      </c>
      <c r="K7" s="9"/>
      <c r="L7" s="9"/>
    </row>
    <row r="8" spans="4:12" ht="12.75">
      <c r="D8">
        <v>1113</v>
      </c>
      <c r="G8" t="s">
        <v>266</v>
      </c>
      <c r="H8" s="47">
        <v>244746</v>
      </c>
      <c r="I8" s="47">
        <v>240000</v>
      </c>
      <c r="K8" s="9"/>
      <c r="L8" s="9"/>
    </row>
    <row r="9" spans="4:12" ht="12.75">
      <c r="D9">
        <v>1121</v>
      </c>
      <c r="G9" t="s">
        <v>264</v>
      </c>
      <c r="H9" s="47">
        <v>2157787</v>
      </c>
      <c r="I9" s="47">
        <v>2160000</v>
      </c>
      <c r="K9" s="9"/>
      <c r="L9" s="9"/>
    </row>
    <row r="10" spans="4:12" ht="12.75">
      <c r="D10" s="68">
        <v>1122</v>
      </c>
      <c r="E10" s="68"/>
      <c r="F10" s="68"/>
      <c r="G10" s="68" t="s">
        <v>265</v>
      </c>
      <c r="H10" s="47">
        <v>360810</v>
      </c>
      <c r="I10" s="47">
        <v>130910</v>
      </c>
      <c r="K10" s="9"/>
      <c r="L10" s="9"/>
    </row>
    <row r="11" spans="4:12" ht="12.75">
      <c r="D11">
        <v>1211</v>
      </c>
      <c r="G11" t="s">
        <v>74</v>
      </c>
      <c r="H11" s="47">
        <v>4316165</v>
      </c>
      <c r="I11" s="47">
        <v>4350000</v>
      </c>
      <c r="K11" s="9"/>
      <c r="L11" s="49"/>
    </row>
    <row r="12" spans="4:12" ht="12.75">
      <c r="D12">
        <v>1334</v>
      </c>
      <c r="G12" t="s">
        <v>390</v>
      </c>
      <c r="H12" s="47">
        <v>0</v>
      </c>
      <c r="I12" s="47">
        <v>0</v>
      </c>
      <c r="K12" s="9"/>
      <c r="L12" s="49"/>
    </row>
    <row r="13" spans="4:9" ht="12.75">
      <c r="D13">
        <v>1335</v>
      </c>
      <c r="G13" s="68" t="s">
        <v>300</v>
      </c>
      <c r="H13" s="47">
        <v>0</v>
      </c>
      <c r="I13" s="47">
        <v>0</v>
      </c>
    </row>
    <row r="14" spans="4:9" ht="12.75">
      <c r="D14">
        <v>1340</v>
      </c>
      <c r="E14" t="s">
        <v>0</v>
      </c>
      <c r="G14" t="s">
        <v>75</v>
      </c>
      <c r="H14" s="47">
        <v>547693</v>
      </c>
      <c r="I14" s="47">
        <v>580000</v>
      </c>
    </row>
    <row r="15" spans="4:9" ht="12.75">
      <c r="D15">
        <v>1341</v>
      </c>
      <c r="G15" t="s">
        <v>76</v>
      </c>
      <c r="H15" s="47">
        <v>50017</v>
      </c>
      <c r="I15" s="47">
        <v>49800</v>
      </c>
    </row>
    <row r="16" spans="4:9" ht="12.75">
      <c r="D16">
        <v>1343</v>
      </c>
      <c r="G16" t="s">
        <v>77</v>
      </c>
      <c r="H16" s="9">
        <v>19210</v>
      </c>
      <c r="I16" s="9">
        <v>1000</v>
      </c>
    </row>
    <row r="17" spans="4:9" ht="12.75">
      <c r="D17">
        <v>1344</v>
      </c>
      <c r="G17" t="s">
        <v>78</v>
      </c>
      <c r="H17" s="9">
        <v>3422</v>
      </c>
      <c r="I17" s="9">
        <v>3400</v>
      </c>
    </row>
    <row r="18" spans="4:10" ht="12.75">
      <c r="D18">
        <v>1351</v>
      </c>
      <c r="G18" t="s">
        <v>295</v>
      </c>
      <c r="H18" s="9">
        <v>38359</v>
      </c>
      <c r="I18" s="9">
        <v>30000</v>
      </c>
      <c r="J18" t="s">
        <v>0</v>
      </c>
    </row>
    <row r="19" spans="4:9" ht="12.75">
      <c r="D19">
        <v>1355</v>
      </c>
      <c r="G19" t="s">
        <v>294</v>
      </c>
      <c r="H19" s="9">
        <v>78569</v>
      </c>
      <c r="I19" s="9">
        <v>70000</v>
      </c>
    </row>
    <row r="20" spans="4:10" ht="12.75">
      <c r="D20">
        <v>1361</v>
      </c>
      <c r="G20" t="s">
        <v>88</v>
      </c>
      <c r="H20" s="47">
        <v>12950</v>
      </c>
      <c r="I20" s="47">
        <v>12000</v>
      </c>
      <c r="J20" s="25" t="s">
        <v>269</v>
      </c>
    </row>
    <row r="21" spans="4:12" ht="12.75">
      <c r="D21">
        <v>1511</v>
      </c>
      <c r="G21" t="s">
        <v>79</v>
      </c>
      <c r="H21" s="47">
        <v>324287</v>
      </c>
      <c r="I21" s="47">
        <v>350000</v>
      </c>
      <c r="J21" s="25" t="s">
        <v>0</v>
      </c>
      <c r="K21" s="9"/>
      <c r="L21" s="9"/>
    </row>
    <row r="22" spans="3:12" ht="12.75">
      <c r="C22" s="82" t="s">
        <v>248</v>
      </c>
      <c r="D22" s="82"/>
      <c r="E22" s="82"/>
      <c r="F22" s="82"/>
      <c r="G22" s="82"/>
      <c r="H22" s="83">
        <f>SUM(H6:H21)</f>
        <v>10359012</v>
      </c>
      <c r="I22" s="83">
        <f>SUM(I6:I21)</f>
        <v>10184110</v>
      </c>
      <c r="J22" s="25"/>
      <c r="K22" s="46"/>
      <c r="L22" s="46"/>
    </row>
    <row r="23" spans="3:12" ht="12.75">
      <c r="C23" s="71"/>
      <c r="D23" s="71"/>
      <c r="E23" s="71"/>
      <c r="F23" s="71"/>
      <c r="G23" s="71"/>
      <c r="H23" s="50"/>
      <c r="I23" s="50"/>
      <c r="J23" s="25"/>
      <c r="K23" s="46"/>
      <c r="L23" s="46"/>
    </row>
    <row r="24" spans="3:12" ht="12.75">
      <c r="C24" s="71"/>
      <c r="D24" s="71"/>
      <c r="E24" s="71"/>
      <c r="F24" s="71"/>
      <c r="G24" s="71"/>
      <c r="H24" s="50"/>
      <c r="I24" s="50"/>
      <c r="J24" s="25"/>
      <c r="K24" s="46"/>
      <c r="L24" s="46"/>
    </row>
    <row r="25" spans="3:12" ht="12.75">
      <c r="C25" s="84" t="s">
        <v>383</v>
      </c>
      <c r="D25" s="84"/>
      <c r="E25" s="71"/>
      <c r="F25" s="71"/>
      <c r="G25" s="71"/>
      <c r="H25" s="50"/>
      <c r="I25" s="50"/>
      <c r="J25" s="25"/>
      <c r="K25" s="46"/>
      <c r="L25" s="46"/>
    </row>
    <row r="26" spans="3:12" ht="12.75">
      <c r="C26" s="84" t="s">
        <v>246</v>
      </c>
      <c r="D26" s="84"/>
      <c r="E26" s="84"/>
      <c r="F26" s="84"/>
      <c r="G26" s="84"/>
      <c r="H26" s="85"/>
      <c r="I26" s="85"/>
      <c r="J26" s="25"/>
      <c r="K26" s="46"/>
      <c r="L26" s="46"/>
    </row>
    <row r="27" spans="4:10" ht="12.75">
      <c r="D27">
        <v>4112</v>
      </c>
      <c r="G27" t="s">
        <v>84</v>
      </c>
      <c r="H27" s="47">
        <v>178100</v>
      </c>
      <c r="I27" s="47">
        <v>182200</v>
      </c>
      <c r="J27" s="25" t="s">
        <v>333</v>
      </c>
    </row>
    <row r="28" spans="4:10" ht="12.75">
      <c r="D28">
        <v>4122</v>
      </c>
      <c r="F28">
        <v>240</v>
      </c>
      <c r="G28" t="s">
        <v>208</v>
      </c>
      <c r="H28" s="47">
        <v>0</v>
      </c>
      <c r="I28" s="47"/>
      <c r="J28" s="25" t="s">
        <v>0</v>
      </c>
    </row>
    <row r="29" spans="2:10" ht="12.75">
      <c r="B29" s="2"/>
      <c r="C29" s="84" t="s">
        <v>247</v>
      </c>
      <c r="D29" s="84"/>
      <c r="E29" s="84"/>
      <c r="F29" s="84"/>
      <c r="G29" s="84"/>
      <c r="H29" s="85">
        <f>SUM(H27:H28)</f>
        <v>178100</v>
      </c>
      <c r="I29" s="85">
        <f>SUM(I27:I28)</f>
        <v>182200</v>
      </c>
      <c r="J29" s="25"/>
    </row>
    <row r="30" spans="2:10" ht="28.5" customHeight="1">
      <c r="B30" s="2"/>
      <c r="C30" s="71"/>
      <c r="D30" s="71"/>
      <c r="E30" s="71"/>
      <c r="F30" s="71"/>
      <c r="G30" s="71"/>
      <c r="H30" s="50"/>
      <c r="I30" s="50"/>
      <c r="J30" s="25"/>
    </row>
    <row r="31" spans="2:10" ht="12.75">
      <c r="B31" s="2"/>
      <c r="C31" s="77" t="s">
        <v>385</v>
      </c>
      <c r="D31" s="77"/>
      <c r="E31" s="71"/>
      <c r="F31" s="71"/>
      <c r="G31" s="71"/>
      <c r="H31" s="50"/>
      <c r="I31" s="50"/>
      <c r="J31" s="25"/>
    </row>
    <row r="32" spans="2:10" ht="12.75">
      <c r="B32" s="2"/>
      <c r="C32" s="77" t="s">
        <v>384</v>
      </c>
      <c r="D32" s="77"/>
      <c r="E32" s="77"/>
      <c r="F32" s="77"/>
      <c r="G32" s="77"/>
      <c r="H32" s="101"/>
      <c r="I32" s="101"/>
      <c r="J32" s="25"/>
    </row>
    <row r="33" spans="2:10" ht="12.75">
      <c r="B33" s="2"/>
      <c r="C33" s="71" t="s">
        <v>334</v>
      </c>
      <c r="D33" s="71"/>
      <c r="E33" s="71"/>
      <c r="F33" s="71"/>
      <c r="G33" s="68"/>
      <c r="H33" s="68"/>
      <c r="I33" s="68"/>
      <c r="J33" s="25"/>
    </row>
    <row r="34" spans="2:10" ht="6" customHeight="1">
      <c r="B34" s="2"/>
      <c r="C34" s="71"/>
      <c r="D34" s="71"/>
      <c r="E34" s="71"/>
      <c r="F34" s="71"/>
      <c r="G34" s="68"/>
      <c r="H34" s="68"/>
      <c r="I34" s="68"/>
      <c r="J34" s="25"/>
    </row>
    <row r="35" spans="2:10" ht="12.75">
      <c r="B35" s="2"/>
      <c r="C35" s="71"/>
      <c r="D35">
        <v>2460</v>
      </c>
      <c r="G35" t="s">
        <v>231</v>
      </c>
      <c r="H35" s="47">
        <v>237622</v>
      </c>
      <c r="I35" s="47">
        <v>204798</v>
      </c>
      <c r="J35" s="25"/>
    </row>
    <row r="36" spans="2:10" ht="12.75">
      <c r="B36" s="2"/>
      <c r="C36" s="71" t="s">
        <v>335</v>
      </c>
      <c r="D36" s="71"/>
      <c r="E36" s="71"/>
      <c r="F36" s="71"/>
      <c r="G36" s="71"/>
      <c r="H36" s="50">
        <f>H35</f>
        <v>237622</v>
      </c>
      <c r="I36" s="50">
        <f>I35</f>
        <v>204798</v>
      </c>
      <c r="J36" s="25"/>
    </row>
    <row r="37" spans="2:10" ht="12.75">
      <c r="B37" s="2"/>
      <c r="C37" s="71"/>
      <c r="D37" s="71"/>
      <c r="E37" s="71"/>
      <c r="F37" s="71"/>
      <c r="G37" s="71"/>
      <c r="H37" s="50"/>
      <c r="I37" s="50"/>
      <c r="J37" s="25"/>
    </row>
    <row r="38" spans="2:3" ht="13.5" customHeight="1">
      <c r="B38" s="2"/>
      <c r="C38" s="2" t="s">
        <v>89</v>
      </c>
    </row>
    <row r="39" spans="3:10" ht="12.75">
      <c r="C39">
        <v>1012</v>
      </c>
      <c r="D39">
        <v>2131</v>
      </c>
      <c r="G39" t="s">
        <v>90</v>
      </c>
      <c r="H39" s="9">
        <v>12681</v>
      </c>
      <c r="I39" s="9">
        <v>10000</v>
      </c>
      <c r="J39" s="25" t="s">
        <v>301</v>
      </c>
    </row>
    <row r="40" spans="3:9" ht="12.75">
      <c r="C40" s="15">
        <v>1012</v>
      </c>
      <c r="D40" s="15"/>
      <c r="E40" s="15"/>
      <c r="F40" s="15"/>
      <c r="G40" s="15"/>
      <c r="H40" s="46">
        <f>SUM(H39)</f>
        <v>12681</v>
      </c>
      <c r="I40" s="46">
        <f>SUM(I39)</f>
        <v>10000</v>
      </c>
    </row>
    <row r="41" spans="3:9" ht="7.5" customHeight="1">
      <c r="C41" s="15"/>
      <c r="D41" s="15"/>
      <c r="E41" s="15"/>
      <c r="F41" s="15"/>
      <c r="G41" s="15"/>
      <c r="H41" s="46"/>
      <c r="I41" s="46"/>
    </row>
    <row r="42" spans="3:9" ht="12.75">
      <c r="C42" s="15" t="s">
        <v>192</v>
      </c>
      <c r="D42" s="15"/>
      <c r="E42" s="15"/>
      <c r="F42" s="15"/>
      <c r="G42" s="15"/>
      <c r="H42" s="46"/>
      <c r="I42" s="46"/>
    </row>
    <row r="43" spans="3:10" ht="12.75">
      <c r="C43" s="16">
        <v>1014</v>
      </c>
      <c r="D43" s="16">
        <v>2111</v>
      </c>
      <c r="E43" s="16"/>
      <c r="F43" s="16"/>
      <c r="G43" s="16" t="s">
        <v>80</v>
      </c>
      <c r="H43" s="9">
        <v>0</v>
      </c>
      <c r="I43" s="9">
        <v>0</v>
      </c>
      <c r="J43" s="25" t="s">
        <v>193</v>
      </c>
    </row>
    <row r="44" spans="3:10" ht="12.75">
      <c r="C44" s="15">
        <v>1014</v>
      </c>
      <c r="D44" s="16"/>
      <c r="E44" s="16"/>
      <c r="F44" s="16"/>
      <c r="G44" s="16"/>
      <c r="H44" s="46">
        <f>SUM(H43)</f>
        <v>0</v>
      </c>
      <c r="I44" s="46">
        <f>SUM(I43)</f>
        <v>0</v>
      </c>
      <c r="J44" s="25"/>
    </row>
    <row r="45" spans="3:9" ht="6.75" customHeight="1">
      <c r="C45" s="15"/>
      <c r="D45" s="15"/>
      <c r="E45" s="15"/>
      <c r="F45" s="15"/>
      <c r="G45" s="15"/>
      <c r="H45" s="46"/>
      <c r="I45" s="46"/>
    </row>
    <row r="46" spans="3:10" ht="12.75">
      <c r="C46" s="15" t="s">
        <v>170</v>
      </c>
      <c r="D46" s="15"/>
      <c r="E46" s="15"/>
      <c r="F46" s="15"/>
      <c r="G46" s="15"/>
      <c r="H46" s="46"/>
      <c r="I46" s="46"/>
      <c r="J46" s="25"/>
    </row>
    <row r="47" spans="3:10" ht="12.75">
      <c r="C47" s="15">
        <v>1032</v>
      </c>
      <c r="D47" s="16">
        <v>2111</v>
      </c>
      <c r="E47" s="16"/>
      <c r="F47" s="16">
        <v>50</v>
      </c>
      <c r="G47" s="16" t="s">
        <v>80</v>
      </c>
      <c r="H47" s="143">
        <v>64686</v>
      </c>
      <c r="I47" s="47">
        <v>25000</v>
      </c>
      <c r="J47" s="41" t="s">
        <v>213</v>
      </c>
    </row>
    <row r="48" spans="3:10" ht="12.75">
      <c r="C48" s="15" t="s">
        <v>0</v>
      </c>
      <c r="D48" s="16">
        <v>2131</v>
      </c>
      <c r="E48" s="15"/>
      <c r="F48" s="16">
        <v>50</v>
      </c>
      <c r="G48" s="16" t="s">
        <v>171</v>
      </c>
      <c r="H48" s="9">
        <v>148960</v>
      </c>
      <c r="I48" s="47">
        <v>160000</v>
      </c>
      <c r="J48" s="25" t="s">
        <v>182</v>
      </c>
    </row>
    <row r="49" spans="3:10" ht="12.75">
      <c r="C49" s="15">
        <v>1032</v>
      </c>
      <c r="D49" s="16"/>
      <c r="E49" s="15"/>
      <c r="F49" s="16"/>
      <c r="G49" s="16"/>
      <c r="H49" s="46">
        <f>SUM(H47:H48)</f>
        <v>213646</v>
      </c>
      <c r="I49" s="46">
        <f>SUM(I47:I48)</f>
        <v>185000</v>
      </c>
      <c r="J49" s="25"/>
    </row>
    <row r="50" spans="3:10" ht="9" customHeight="1">
      <c r="C50" s="15"/>
      <c r="D50" s="16"/>
      <c r="E50" s="15"/>
      <c r="F50" s="16"/>
      <c r="G50" s="16"/>
      <c r="H50" s="46"/>
      <c r="I50" s="46"/>
      <c r="J50" s="25"/>
    </row>
    <row r="51" spans="3:10" ht="12.75">
      <c r="C51" s="15" t="s">
        <v>216</v>
      </c>
      <c r="D51" s="16"/>
      <c r="E51" s="15"/>
      <c r="F51" s="16"/>
      <c r="G51" s="16"/>
      <c r="H51" s="46"/>
      <c r="I51" s="46"/>
      <c r="J51" s="25"/>
    </row>
    <row r="52" spans="3:10" ht="12.75">
      <c r="C52" s="63">
        <v>2122</v>
      </c>
      <c r="D52" s="63">
        <v>2111</v>
      </c>
      <c r="E52" s="63"/>
      <c r="F52" s="63"/>
      <c r="G52" s="63" t="s">
        <v>80</v>
      </c>
      <c r="H52" s="65">
        <v>13800</v>
      </c>
      <c r="I52" s="9">
        <v>14000</v>
      </c>
      <c r="J52" s="25" t="s">
        <v>218</v>
      </c>
    </row>
    <row r="53" spans="3:10" ht="12.75">
      <c r="C53" s="15">
        <v>2122</v>
      </c>
      <c r="D53" s="16"/>
      <c r="E53" s="15"/>
      <c r="F53" s="16"/>
      <c r="G53" s="16"/>
      <c r="H53" s="46">
        <f>SUM(H52)</f>
        <v>13800</v>
      </c>
      <c r="I53" s="46">
        <f>SUM(I52)</f>
        <v>14000</v>
      </c>
      <c r="J53" s="25"/>
    </row>
    <row r="54" spans="3:10" ht="12.75">
      <c r="C54" s="15"/>
      <c r="D54" s="16"/>
      <c r="E54" s="15"/>
      <c r="F54" s="16"/>
      <c r="G54" s="16"/>
      <c r="H54" s="46"/>
      <c r="I54" s="46"/>
      <c r="J54" s="25"/>
    </row>
    <row r="55" spans="3:10" ht="15" customHeight="1">
      <c r="C55" s="15" t="s">
        <v>91</v>
      </c>
      <c r="D55" s="15"/>
      <c r="E55" s="15"/>
      <c r="F55" s="15"/>
      <c r="G55" s="15"/>
      <c r="H55" s="9"/>
      <c r="I55" s="9"/>
      <c r="J55" s="25"/>
    </row>
    <row r="56" spans="3:10" ht="12.75">
      <c r="C56" s="16">
        <v>2219</v>
      </c>
      <c r="D56" s="16">
        <v>2310</v>
      </c>
      <c r="E56" s="15"/>
      <c r="F56" s="15"/>
      <c r="G56" s="16" t="s">
        <v>172</v>
      </c>
      <c r="H56" s="9">
        <v>0</v>
      </c>
      <c r="I56" s="9">
        <v>0</v>
      </c>
      <c r="J56" s="25" t="s">
        <v>180</v>
      </c>
    </row>
    <row r="57" spans="3:10" ht="12.75">
      <c r="C57" s="16"/>
      <c r="D57" s="16">
        <v>2322</v>
      </c>
      <c r="E57" s="15"/>
      <c r="F57" s="15"/>
      <c r="G57" t="s">
        <v>336</v>
      </c>
      <c r="H57" s="9">
        <v>0</v>
      </c>
      <c r="I57" s="9">
        <v>0</v>
      </c>
      <c r="J57" s="25"/>
    </row>
    <row r="58" spans="3:10" ht="12.75">
      <c r="C58" s="15">
        <v>2219</v>
      </c>
      <c r="D58" s="15"/>
      <c r="E58" s="15"/>
      <c r="F58" s="15"/>
      <c r="G58" s="15"/>
      <c r="H58" s="46">
        <f>SUM(H56:H56)</f>
        <v>0</v>
      </c>
      <c r="I58" s="46">
        <f>SUM(I56:I56)</f>
        <v>0</v>
      </c>
      <c r="J58" s="25"/>
    </row>
    <row r="59" spans="3:10" ht="12" customHeight="1">
      <c r="C59" s="15"/>
      <c r="D59" s="15"/>
      <c r="E59" s="15"/>
      <c r="F59" s="15"/>
      <c r="G59" s="15"/>
      <c r="H59" s="49"/>
      <c r="I59" s="49"/>
      <c r="J59" s="25"/>
    </row>
    <row r="60" spans="3:10" ht="15.75" customHeight="1">
      <c r="C60" s="2" t="s">
        <v>29</v>
      </c>
      <c r="J60" s="25"/>
    </row>
    <row r="61" spans="3:10" ht="12.75">
      <c r="C61">
        <v>3314</v>
      </c>
      <c r="D61">
        <v>2111</v>
      </c>
      <c r="G61" t="s">
        <v>80</v>
      </c>
      <c r="H61" s="9">
        <v>2603</v>
      </c>
      <c r="I61" s="9">
        <v>2600</v>
      </c>
      <c r="J61" s="25" t="s">
        <v>181</v>
      </c>
    </row>
    <row r="62" spans="3:10" ht="15.75" customHeight="1">
      <c r="C62" s="15">
        <v>3314</v>
      </c>
      <c r="D62" s="15"/>
      <c r="E62" s="15"/>
      <c r="F62" s="15"/>
      <c r="G62" s="15"/>
      <c r="H62" s="46">
        <f>SUM(H61)</f>
        <v>2603</v>
      </c>
      <c r="I62" s="46">
        <f>SUM(I61)</f>
        <v>2600</v>
      </c>
      <c r="J62" s="25"/>
    </row>
    <row r="63" spans="3:10" ht="9" customHeight="1">
      <c r="C63" s="15"/>
      <c r="D63" s="15"/>
      <c r="E63" s="15"/>
      <c r="F63" s="15"/>
      <c r="G63" s="15"/>
      <c r="H63" s="46"/>
      <c r="I63" s="46"/>
      <c r="J63" s="25"/>
    </row>
    <row r="64" spans="3:10" ht="13.5" customHeight="1">
      <c r="C64" s="2" t="s">
        <v>124</v>
      </c>
      <c r="J64" s="25"/>
    </row>
    <row r="65" spans="3:10" ht="12.75">
      <c r="C65">
        <v>3349</v>
      </c>
      <c r="D65">
        <v>2111</v>
      </c>
      <c r="G65" t="s">
        <v>80</v>
      </c>
      <c r="H65" s="9">
        <v>17123</v>
      </c>
      <c r="I65" s="9">
        <v>15000</v>
      </c>
      <c r="J65" s="25" t="s">
        <v>128</v>
      </c>
    </row>
    <row r="66" spans="3:10" ht="14.25" customHeight="1">
      <c r="C66" s="15">
        <v>3349</v>
      </c>
      <c r="D66" s="15"/>
      <c r="E66" s="15"/>
      <c r="F66" s="15"/>
      <c r="G66" s="15"/>
      <c r="H66" s="46">
        <f>SUM(H65)</f>
        <v>17123</v>
      </c>
      <c r="I66" s="46">
        <f>SUM(I65)</f>
        <v>15000</v>
      </c>
      <c r="J66" s="25"/>
    </row>
    <row r="67" spans="3:10" ht="15" customHeight="1">
      <c r="C67" s="15"/>
      <c r="D67" s="15"/>
      <c r="E67" s="15"/>
      <c r="F67" s="15"/>
      <c r="G67" s="15"/>
      <c r="H67" s="46"/>
      <c r="I67" s="46"/>
      <c r="J67" s="25"/>
    </row>
    <row r="68" spans="3:10" ht="12.75" customHeight="1">
      <c r="C68" s="15" t="s">
        <v>93</v>
      </c>
      <c r="D68" s="15"/>
      <c r="E68" s="15"/>
      <c r="F68" s="15"/>
      <c r="G68" s="15"/>
      <c r="H68" s="9"/>
      <c r="I68" s="9"/>
      <c r="J68" s="25"/>
    </row>
    <row r="69" spans="3:10" ht="22.5" customHeight="1">
      <c r="C69">
        <v>3399</v>
      </c>
      <c r="D69">
        <v>2111</v>
      </c>
      <c r="F69" t="s">
        <v>0</v>
      </c>
      <c r="G69" s="68" t="s">
        <v>92</v>
      </c>
      <c r="H69" s="47">
        <v>15234</v>
      </c>
      <c r="I69" s="47">
        <v>18000</v>
      </c>
      <c r="J69" s="36" t="s">
        <v>703</v>
      </c>
    </row>
    <row r="70" spans="4:10" ht="12.75">
      <c r="D70">
        <v>2112</v>
      </c>
      <c r="F70">
        <v>1444</v>
      </c>
      <c r="G70" t="s">
        <v>99</v>
      </c>
      <c r="H70" s="54">
        <v>400</v>
      </c>
      <c r="I70" s="54">
        <v>0</v>
      </c>
      <c r="J70" s="25" t="s">
        <v>111</v>
      </c>
    </row>
    <row r="71" spans="3:10" ht="12.75">
      <c r="C71" s="15">
        <v>3399</v>
      </c>
      <c r="D71" s="15"/>
      <c r="E71" s="15"/>
      <c r="F71" s="15"/>
      <c r="G71" s="15"/>
      <c r="H71" s="55">
        <f>SUM(H69:H70)</f>
        <v>15634</v>
      </c>
      <c r="I71" s="55">
        <f>SUM(I69:I70)</f>
        <v>18000</v>
      </c>
      <c r="J71" s="41"/>
    </row>
    <row r="72" spans="3:10" ht="9" customHeight="1">
      <c r="C72" s="15"/>
      <c r="D72" s="15"/>
      <c r="E72" s="15"/>
      <c r="F72" s="15"/>
      <c r="G72" s="15"/>
      <c r="H72" s="55"/>
      <c r="I72" s="55"/>
      <c r="J72" s="41"/>
    </row>
    <row r="73" spans="3:10" ht="12.75">
      <c r="C73" s="15" t="s">
        <v>367</v>
      </c>
      <c r="D73" s="15"/>
      <c r="E73" s="15"/>
      <c r="F73" s="15"/>
      <c r="G73" s="15"/>
      <c r="H73" s="55"/>
      <c r="I73" s="55"/>
      <c r="J73" s="41"/>
    </row>
    <row r="74" spans="3:10" ht="12.75">
      <c r="C74" s="63">
        <v>3412</v>
      </c>
      <c r="D74" s="63">
        <v>2111</v>
      </c>
      <c r="E74" s="63"/>
      <c r="F74" s="63"/>
      <c r="G74" t="s">
        <v>80</v>
      </c>
      <c r="H74" s="64">
        <v>16662</v>
      </c>
      <c r="I74" s="54">
        <v>16000</v>
      </c>
      <c r="J74" s="41" t="s">
        <v>392</v>
      </c>
    </row>
    <row r="75" spans="3:10" ht="12.75">
      <c r="C75" s="15">
        <v>3412</v>
      </c>
      <c r="D75" s="15"/>
      <c r="E75" s="15"/>
      <c r="F75" s="15"/>
      <c r="G75" s="15"/>
      <c r="H75" s="55">
        <f>SUM(H74:H74)</f>
        <v>16662</v>
      </c>
      <c r="I75" s="55">
        <f>SUM(I74:I74)</f>
        <v>16000</v>
      </c>
      <c r="J75" s="41"/>
    </row>
    <row r="76" spans="3:10" ht="12.75">
      <c r="C76" s="63"/>
      <c r="D76" s="63"/>
      <c r="E76" s="63"/>
      <c r="F76" s="63"/>
      <c r="G76" s="63"/>
      <c r="H76" s="64"/>
      <c r="I76" s="64"/>
      <c r="J76" s="41"/>
    </row>
    <row r="77" spans="3:10" ht="12.75">
      <c r="C77" s="2" t="s">
        <v>35</v>
      </c>
      <c r="J77" s="25"/>
    </row>
    <row r="78" spans="3:10" ht="12.75">
      <c r="C78" s="2">
        <v>3612</v>
      </c>
      <c r="D78">
        <v>2111</v>
      </c>
      <c r="G78" t="s">
        <v>296</v>
      </c>
      <c r="H78" s="1">
        <v>3591</v>
      </c>
      <c r="I78" s="1">
        <v>0</v>
      </c>
      <c r="J78" s="25" t="s">
        <v>342</v>
      </c>
    </row>
    <row r="79" spans="3:10" ht="12.75">
      <c r="C79" s="2"/>
      <c r="D79">
        <v>2132</v>
      </c>
      <c r="G79" t="s">
        <v>297</v>
      </c>
      <c r="H79" s="1">
        <v>24000</v>
      </c>
      <c r="I79" s="54">
        <v>24000</v>
      </c>
      <c r="J79" s="25" t="s">
        <v>343</v>
      </c>
    </row>
    <row r="80" spans="3:10" ht="12.75">
      <c r="C80" t="s">
        <v>0</v>
      </c>
      <c r="D80">
        <v>2132</v>
      </c>
      <c r="F80">
        <v>8070</v>
      </c>
      <c r="G80" t="s">
        <v>94</v>
      </c>
      <c r="H80" s="47">
        <v>11544</v>
      </c>
      <c r="I80" s="47">
        <v>11652</v>
      </c>
      <c r="J80" s="41" t="s">
        <v>113</v>
      </c>
    </row>
    <row r="81" spans="4:10" ht="12.75">
      <c r="D81">
        <v>2229</v>
      </c>
      <c r="F81">
        <v>8080</v>
      </c>
      <c r="G81" t="s">
        <v>81</v>
      </c>
      <c r="H81" s="47">
        <v>63504</v>
      </c>
      <c r="I81" s="47">
        <v>64512</v>
      </c>
      <c r="J81" s="41" t="s">
        <v>112</v>
      </c>
    </row>
    <row r="82" spans="4:10" ht="12" customHeight="1">
      <c r="D82">
        <v>2229</v>
      </c>
      <c r="F82">
        <v>8090</v>
      </c>
      <c r="G82" t="s">
        <v>95</v>
      </c>
      <c r="H82" s="47">
        <v>778898</v>
      </c>
      <c r="I82" s="47">
        <v>721981</v>
      </c>
      <c r="J82" s="41" t="s">
        <v>225</v>
      </c>
    </row>
    <row r="83" spans="4:10" ht="12" customHeight="1">
      <c r="D83">
        <v>2324</v>
      </c>
      <c r="G83" t="s">
        <v>252</v>
      </c>
      <c r="H83" s="47">
        <v>800</v>
      </c>
      <c r="I83" s="47">
        <v>800</v>
      </c>
      <c r="J83" s="41"/>
    </row>
    <row r="84" spans="3:10" ht="12.75">
      <c r="C84" s="15">
        <v>3612</v>
      </c>
      <c r="D84" s="15"/>
      <c r="E84" s="15"/>
      <c r="F84" s="15"/>
      <c r="G84" s="15"/>
      <c r="H84" s="46">
        <f>SUM(H78:H83)</f>
        <v>882337</v>
      </c>
      <c r="I84" s="46">
        <f>SUM(I78:I83)</f>
        <v>822945</v>
      </c>
      <c r="J84" s="25"/>
    </row>
    <row r="85" spans="3:10" ht="12.75">
      <c r="C85" s="15"/>
      <c r="D85" s="15"/>
      <c r="E85" s="15"/>
      <c r="F85" s="15"/>
      <c r="G85" s="15"/>
      <c r="H85" s="46"/>
      <c r="I85" s="46"/>
      <c r="J85" s="25"/>
    </row>
    <row r="86" spans="3:10" ht="12.75">
      <c r="C86" s="15" t="s">
        <v>96</v>
      </c>
      <c r="D86" s="15"/>
      <c r="E86" s="15"/>
      <c r="F86" s="15"/>
      <c r="H86" s="9"/>
      <c r="I86" s="9"/>
      <c r="J86" s="25"/>
    </row>
    <row r="87" spans="3:10" ht="12" customHeight="1">
      <c r="C87">
        <v>3613</v>
      </c>
      <c r="D87">
        <v>2111</v>
      </c>
      <c r="G87" t="s">
        <v>92</v>
      </c>
      <c r="H87" s="47">
        <v>34307</v>
      </c>
      <c r="I87" s="47">
        <v>36000</v>
      </c>
      <c r="J87" s="25" t="s">
        <v>115</v>
      </c>
    </row>
    <row r="88" spans="4:10" ht="12.75">
      <c r="D88">
        <v>2132</v>
      </c>
      <c r="G88" t="s">
        <v>97</v>
      </c>
      <c r="H88" s="47">
        <v>98912</v>
      </c>
      <c r="I88" s="47">
        <v>92000</v>
      </c>
      <c r="J88" s="25" t="s">
        <v>114</v>
      </c>
    </row>
    <row r="89" spans="4:10" ht="12.75">
      <c r="D89">
        <v>2322</v>
      </c>
      <c r="G89" t="s">
        <v>556</v>
      </c>
      <c r="H89" s="47">
        <v>2939</v>
      </c>
      <c r="I89" s="47">
        <v>0</v>
      </c>
      <c r="J89" s="25"/>
    </row>
    <row r="90" spans="3:10" ht="12.75">
      <c r="C90" s="15">
        <v>3613</v>
      </c>
      <c r="D90" s="15"/>
      <c r="E90" s="15"/>
      <c r="F90" s="15"/>
      <c r="G90" s="15"/>
      <c r="H90" s="21">
        <f>SUM(H87:H89)</f>
        <v>136158</v>
      </c>
      <c r="I90" s="21">
        <f>SUM(I87:I88)</f>
        <v>128000</v>
      </c>
      <c r="J90" s="25"/>
    </row>
    <row r="91" spans="3:10" ht="12.75">
      <c r="C91" s="15"/>
      <c r="D91" s="15"/>
      <c r="E91" s="15"/>
      <c r="F91" s="15"/>
      <c r="G91" s="15"/>
      <c r="H91" s="21"/>
      <c r="I91" s="21"/>
      <c r="J91" s="25"/>
    </row>
    <row r="92" spans="3:10" ht="12.75" customHeight="1">
      <c r="C92" s="2" t="s">
        <v>37</v>
      </c>
      <c r="H92" s="1"/>
      <c r="I92" s="1"/>
      <c r="J92" s="25"/>
    </row>
    <row r="93" spans="3:10" ht="12.75">
      <c r="C93">
        <v>3632</v>
      </c>
      <c r="D93">
        <v>2111</v>
      </c>
      <c r="G93" t="s">
        <v>92</v>
      </c>
      <c r="H93" s="47">
        <v>33122</v>
      </c>
      <c r="I93" s="47">
        <v>140000</v>
      </c>
      <c r="J93" s="25" t="s">
        <v>150</v>
      </c>
    </row>
    <row r="94" spans="3:10" ht="12.75">
      <c r="C94" s="15">
        <v>3632</v>
      </c>
      <c r="D94" s="15"/>
      <c r="E94" s="15"/>
      <c r="F94" s="15"/>
      <c r="G94" s="15"/>
      <c r="H94" s="46">
        <f>SUM(H93)</f>
        <v>33122</v>
      </c>
      <c r="I94" s="46">
        <f>SUM(I93)</f>
        <v>140000</v>
      </c>
      <c r="J94" s="25"/>
    </row>
    <row r="95" spans="3:10" ht="6.75" customHeight="1">
      <c r="C95" s="15"/>
      <c r="D95" s="15"/>
      <c r="E95" s="15"/>
      <c r="F95" s="15"/>
      <c r="G95" s="15"/>
      <c r="H95" s="46"/>
      <c r="I95" s="46"/>
      <c r="J95" s="25"/>
    </row>
    <row r="96" spans="3:10" ht="10.5" customHeight="1">
      <c r="C96" s="367" t="s">
        <v>133</v>
      </c>
      <c r="D96" s="367"/>
      <c r="E96" s="367"/>
      <c r="F96" s="367"/>
      <c r="G96" s="367"/>
      <c r="H96" s="9"/>
      <c r="I96" s="9"/>
      <c r="J96" s="25"/>
    </row>
    <row r="97" spans="3:10" ht="12.75" customHeight="1">
      <c r="C97" s="142">
        <v>3639</v>
      </c>
      <c r="D97" s="142">
        <v>2111</v>
      </c>
      <c r="E97" s="142"/>
      <c r="F97" s="141" t="s">
        <v>0</v>
      </c>
      <c r="G97" s="351" t="s">
        <v>700</v>
      </c>
      <c r="H97" s="143">
        <v>0</v>
      </c>
      <c r="I97" s="47">
        <v>8500</v>
      </c>
      <c r="J97" s="41" t="s">
        <v>701</v>
      </c>
    </row>
    <row r="98" spans="3:10" ht="12.75" customHeight="1">
      <c r="C98" s="142"/>
      <c r="D98" s="142">
        <v>2119</v>
      </c>
      <c r="E98" s="142"/>
      <c r="F98" s="141" t="s">
        <v>0</v>
      </c>
      <c r="G98" s="141" t="s">
        <v>337</v>
      </c>
      <c r="H98" s="65">
        <v>3000</v>
      </c>
      <c r="I98" s="9">
        <v>1000</v>
      </c>
      <c r="J98" s="25" t="s">
        <v>338</v>
      </c>
    </row>
    <row r="99" spans="3:10" ht="12.75" customHeight="1">
      <c r="C99" s="141" t="s">
        <v>0</v>
      </c>
      <c r="D99" s="18">
        <v>2131</v>
      </c>
      <c r="E99" s="51"/>
      <c r="F99" s="51"/>
      <c r="G99" s="141" t="s">
        <v>339</v>
      </c>
      <c r="H99" s="9">
        <v>25512</v>
      </c>
      <c r="I99" s="9">
        <v>22000</v>
      </c>
      <c r="J99" s="25" t="s">
        <v>344</v>
      </c>
    </row>
    <row r="100" spans="3:10" ht="12.75" customHeight="1">
      <c r="C100" s="141" t="s">
        <v>0</v>
      </c>
      <c r="D100" s="18">
        <v>2310</v>
      </c>
      <c r="E100" s="51"/>
      <c r="F100" s="51"/>
      <c r="G100" s="141" t="s">
        <v>557</v>
      </c>
      <c r="H100" s="9">
        <v>600</v>
      </c>
      <c r="I100" s="9">
        <v>0</v>
      </c>
      <c r="J100" s="25" t="s">
        <v>0</v>
      </c>
    </row>
    <row r="101" spans="3:10" ht="12.75">
      <c r="C101" s="15">
        <v>3639</v>
      </c>
      <c r="D101" s="15"/>
      <c r="E101" s="15"/>
      <c r="F101" s="15"/>
      <c r="G101" s="15"/>
      <c r="H101" s="50">
        <f>SUM(H97:H100)</f>
        <v>29112</v>
      </c>
      <c r="I101" s="50">
        <f>SUM(I97:I100)</f>
        <v>31500</v>
      </c>
      <c r="J101" s="25" t="s">
        <v>0</v>
      </c>
    </row>
    <row r="102" spans="3:10" ht="36" customHeight="1">
      <c r="C102" s="15"/>
      <c r="D102" s="15"/>
      <c r="E102" s="15"/>
      <c r="F102" s="15"/>
      <c r="G102" s="15"/>
      <c r="H102" s="50"/>
      <c r="I102" s="50"/>
      <c r="J102" s="25"/>
    </row>
    <row r="103" spans="3:10" ht="12.75">
      <c r="C103" s="15" t="s">
        <v>149</v>
      </c>
      <c r="D103" s="15"/>
      <c r="E103" s="15"/>
      <c r="F103" s="15"/>
      <c r="G103" s="15"/>
      <c r="H103" s="50"/>
      <c r="I103" s="50"/>
      <c r="J103" s="25"/>
    </row>
    <row r="104" spans="3:10" ht="12.75">
      <c r="C104" s="63">
        <v>3721</v>
      </c>
      <c r="D104" s="63">
        <v>2324</v>
      </c>
      <c r="E104" s="63"/>
      <c r="F104" s="63"/>
      <c r="G104" s="63" t="s">
        <v>252</v>
      </c>
      <c r="H104" s="143">
        <v>350</v>
      </c>
      <c r="I104" s="143">
        <v>0</v>
      </c>
      <c r="J104" s="25"/>
    </row>
    <row r="105" spans="3:10" ht="12.75">
      <c r="C105" s="15">
        <v>3721</v>
      </c>
      <c r="D105" s="15"/>
      <c r="E105" s="15"/>
      <c r="F105" s="15"/>
      <c r="G105" s="15"/>
      <c r="H105" s="50">
        <f>SUM(H104)</f>
        <v>350</v>
      </c>
      <c r="I105" s="50">
        <f>SUM(I104)</f>
        <v>0</v>
      </c>
      <c r="J105" s="25"/>
    </row>
    <row r="106" spans="3:10" ht="12.75">
      <c r="C106" s="15"/>
      <c r="D106" s="15"/>
      <c r="E106" s="15"/>
      <c r="F106" s="15"/>
      <c r="G106" s="15"/>
      <c r="H106" s="50"/>
      <c r="I106" s="50"/>
      <c r="J106" s="25"/>
    </row>
    <row r="107" spans="3:10" ht="15" customHeight="1">
      <c r="C107" s="2" t="s">
        <v>39</v>
      </c>
      <c r="D107" s="2"/>
      <c r="J107" s="25"/>
    </row>
    <row r="108" spans="3:10" ht="12.75">
      <c r="C108">
        <v>3722</v>
      </c>
      <c r="D108">
        <v>2112</v>
      </c>
      <c r="G108" t="s">
        <v>82</v>
      </c>
      <c r="H108" s="9">
        <v>4585</v>
      </c>
      <c r="I108" s="9">
        <v>4500</v>
      </c>
      <c r="J108" s="25" t="s">
        <v>151</v>
      </c>
    </row>
    <row r="109" spans="3:10" ht="12.75">
      <c r="C109" s="15">
        <v>3722</v>
      </c>
      <c r="D109" s="15"/>
      <c r="E109" s="15"/>
      <c r="F109" s="15"/>
      <c r="G109" s="15"/>
      <c r="H109" s="46">
        <f>SUM(H108:H108)</f>
        <v>4585</v>
      </c>
      <c r="I109" s="46">
        <f>SUM(I108:I108)</f>
        <v>4500</v>
      </c>
      <c r="J109" s="25"/>
    </row>
    <row r="110" spans="3:10" ht="7.5" customHeight="1">
      <c r="C110" s="15"/>
      <c r="D110" s="15"/>
      <c r="E110" s="15"/>
      <c r="F110" s="15"/>
      <c r="G110" s="15"/>
      <c r="H110" s="15"/>
      <c r="I110" s="15"/>
      <c r="J110" s="25"/>
    </row>
    <row r="111" spans="3:10" ht="13.5" customHeight="1">
      <c r="C111" s="2" t="s">
        <v>70</v>
      </c>
      <c r="J111" s="25"/>
    </row>
    <row r="112" spans="3:10" ht="14.25" customHeight="1">
      <c r="C112" s="16">
        <v>3723</v>
      </c>
      <c r="D112">
        <v>2111</v>
      </c>
      <c r="F112">
        <v>20</v>
      </c>
      <c r="G112" t="s">
        <v>98</v>
      </c>
      <c r="H112" s="1">
        <v>540</v>
      </c>
      <c r="I112" s="1">
        <v>540</v>
      </c>
      <c r="J112" s="25" t="s">
        <v>394</v>
      </c>
    </row>
    <row r="113" spans="3:10" ht="14.25" customHeight="1">
      <c r="C113" s="15">
        <v>3723</v>
      </c>
      <c r="D113" s="15"/>
      <c r="E113" s="15"/>
      <c r="F113" s="15"/>
      <c r="G113" s="15"/>
      <c r="H113" s="21">
        <f>SUM(H112:H112)</f>
        <v>540</v>
      </c>
      <c r="I113" s="21">
        <f>SUM(I112:I112)</f>
        <v>540</v>
      </c>
      <c r="J113" s="25"/>
    </row>
    <row r="114" spans="3:10" ht="6.75" customHeight="1">
      <c r="C114" s="15"/>
      <c r="D114" s="15"/>
      <c r="E114" s="15"/>
      <c r="F114" s="15"/>
      <c r="G114" s="15"/>
      <c r="H114" s="21"/>
      <c r="I114" s="21"/>
      <c r="J114" s="25"/>
    </row>
    <row r="115" spans="3:10" ht="12.75" customHeight="1">
      <c r="C115" s="15" t="s">
        <v>173</v>
      </c>
      <c r="D115" s="15"/>
      <c r="E115" s="15"/>
      <c r="F115" s="15"/>
      <c r="G115" s="15"/>
      <c r="H115" s="21"/>
      <c r="I115" s="21"/>
      <c r="J115" s="25"/>
    </row>
    <row r="116" spans="3:10" ht="12.75">
      <c r="C116" s="16">
        <v>3725</v>
      </c>
      <c r="D116" s="16">
        <v>2324</v>
      </c>
      <c r="E116" s="16"/>
      <c r="F116" s="16"/>
      <c r="G116" s="16" t="s">
        <v>174</v>
      </c>
      <c r="H116" s="54">
        <v>141602</v>
      </c>
      <c r="I116" s="54">
        <v>140000</v>
      </c>
      <c r="J116" s="25" t="s">
        <v>175</v>
      </c>
    </row>
    <row r="117" spans="3:10" ht="12.75">
      <c r="C117" s="15">
        <v>3725</v>
      </c>
      <c r="D117" s="52"/>
      <c r="E117" s="52"/>
      <c r="F117" s="52"/>
      <c r="G117" s="52"/>
      <c r="H117" s="21">
        <f>SUM(H116)</f>
        <v>141602</v>
      </c>
      <c r="I117" s="21">
        <f>SUM(I116)</f>
        <v>140000</v>
      </c>
      <c r="J117" s="25"/>
    </row>
    <row r="118" spans="3:10" ht="6" customHeight="1">
      <c r="C118" s="52"/>
      <c r="D118" s="52"/>
      <c r="E118" s="52"/>
      <c r="F118" s="52"/>
      <c r="G118" s="52"/>
      <c r="H118" s="27"/>
      <c r="I118" s="27"/>
      <c r="J118" s="25"/>
    </row>
    <row r="119" spans="3:10" ht="12" customHeight="1">
      <c r="C119" s="15" t="s">
        <v>558</v>
      </c>
      <c r="D119" s="52"/>
      <c r="E119" s="52"/>
      <c r="F119" s="52"/>
      <c r="G119" s="52"/>
      <c r="H119" s="27"/>
      <c r="I119" s="27"/>
      <c r="J119" s="25"/>
    </row>
    <row r="120" spans="3:10" ht="12.75" customHeight="1">
      <c r="C120" s="52">
        <v>3729</v>
      </c>
      <c r="D120" s="52">
        <v>2211</v>
      </c>
      <c r="E120" s="52"/>
      <c r="F120" s="52"/>
      <c r="G120" t="s">
        <v>559</v>
      </c>
      <c r="H120" s="27">
        <v>3750</v>
      </c>
      <c r="I120" s="27">
        <v>0</v>
      </c>
      <c r="J120" s="25"/>
    </row>
    <row r="121" spans="3:10" ht="14.25" customHeight="1">
      <c r="C121" s="15">
        <v>3729</v>
      </c>
      <c r="D121" s="52"/>
      <c r="E121" s="52"/>
      <c r="F121" s="52"/>
      <c r="G121" s="52"/>
      <c r="H121" s="21">
        <f>H120</f>
        <v>3750</v>
      </c>
      <c r="I121" s="21">
        <f>I120</f>
        <v>0</v>
      </c>
      <c r="J121" s="25"/>
    </row>
    <row r="122" spans="3:10" ht="6" customHeight="1">
      <c r="C122" s="52"/>
      <c r="D122" s="52"/>
      <c r="E122" s="52"/>
      <c r="F122" s="52"/>
      <c r="G122" s="52"/>
      <c r="H122" s="27"/>
      <c r="I122" s="27"/>
      <c r="J122" s="25"/>
    </row>
    <row r="123" spans="3:10" ht="12.75">
      <c r="C123" s="2" t="s">
        <v>83</v>
      </c>
      <c r="J123" s="25"/>
    </row>
    <row r="124" spans="3:10" ht="12.75">
      <c r="C124">
        <v>3745</v>
      </c>
      <c r="D124">
        <v>2111</v>
      </c>
      <c r="G124" t="s">
        <v>80</v>
      </c>
      <c r="H124" s="9">
        <v>712</v>
      </c>
      <c r="I124" s="9">
        <v>500</v>
      </c>
      <c r="J124" s="25" t="s">
        <v>183</v>
      </c>
    </row>
    <row r="125" spans="3:10" ht="15" customHeight="1">
      <c r="C125" s="15">
        <v>3745</v>
      </c>
      <c r="D125" s="15"/>
      <c r="E125" s="15"/>
      <c r="F125" s="15"/>
      <c r="G125" s="15"/>
      <c r="H125" s="46">
        <f>SUM(H124:H124)</f>
        <v>712</v>
      </c>
      <c r="I125" s="46">
        <f>SUM(I124:I124)</f>
        <v>500</v>
      </c>
      <c r="J125" s="25"/>
    </row>
    <row r="126" spans="3:10" ht="9" customHeight="1">
      <c r="C126" s="15"/>
      <c r="D126" s="15"/>
      <c r="E126" s="15"/>
      <c r="F126" s="15"/>
      <c r="G126" s="15"/>
      <c r="H126" s="46"/>
      <c r="I126" s="46"/>
      <c r="J126" s="25"/>
    </row>
    <row r="127" spans="3:10" ht="15" customHeight="1">
      <c r="C127" s="15" t="s">
        <v>691</v>
      </c>
      <c r="D127" s="15"/>
      <c r="E127" s="15"/>
      <c r="F127" s="15"/>
      <c r="G127" s="15"/>
      <c r="H127" s="46"/>
      <c r="I127" s="46"/>
      <c r="J127" s="25"/>
    </row>
    <row r="128" spans="3:10" ht="15" customHeight="1">
      <c r="C128" s="63">
        <v>4357</v>
      </c>
      <c r="D128" s="63">
        <v>2229</v>
      </c>
      <c r="E128" s="63"/>
      <c r="F128" s="63"/>
      <c r="G128" s="68" t="s">
        <v>692</v>
      </c>
      <c r="H128" s="143">
        <v>0</v>
      </c>
      <c r="I128" s="143">
        <v>4244</v>
      </c>
      <c r="J128" s="41" t="s">
        <v>693</v>
      </c>
    </row>
    <row r="129" spans="3:10" ht="15" customHeight="1">
      <c r="C129" s="15">
        <v>4357</v>
      </c>
      <c r="D129" s="63"/>
      <c r="E129" s="63"/>
      <c r="F129" s="63"/>
      <c r="G129" s="110"/>
      <c r="H129" s="50">
        <f>SUM(H128)</f>
        <v>0</v>
      </c>
      <c r="I129" s="50">
        <f>SUM(I128)</f>
        <v>4244</v>
      </c>
      <c r="J129" s="41"/>
    </row>
    <row r="130" spans="3:10" ht="6.75" customHeight="1">
      <c r="C130" s="15"/>
      <c r="D130" s="15"/>
      <c r="E130" s="15"/>
      <c r="F130" s="15"/>
      <c r="G130" s="71"/>
      <c r="H130" s="50"/>
      <c r="I130" s="50"/>
      <c r="J130" s="41"/>
    </row>
    <row r="131" spans="3:10" ht="15" customHeight="1">
      <c r="C131" s="15" t="s">
        <v>46</v>
      </c>
      <c r="D131" s="15"/>
      <c r="E131" s="15"/>
      <c r="F131" s="15"/>
      <c r="G131" s="71"/>
      <c r="H131" s="50"/>
      <c r="I131" s="50"/>
      <c r="J131" s="41"/>
    </row>
    <row r="132" spans="3:10" ht="15" customHeight="1">
      <c r="C132" s="15">
        <v>5512</v>
      </c>
      <c r="D132" s="63">
        <v>2111</v>
      </c>
      <c r="E132" s="15"/>
      <c r="F132" s="15"/>
      <c r="G132" s="63" t="s">
        <v>80</v>
      </c>
      <c r="H132" s="65">
        <v>0</v>
      </c>
      <c r="I132" s="65">
        <v>0</v>
      </c>
      <c r="J132" s="25" t="s">
        <v>298</v>
      </c>
    </row>
    <row r="133" spans="3:10" ht="15" customHeight="1">
      <c r="C133" s="15">
        <v>5512</v>
      </c>
      <c r="D133" s="15"/>
      <c r="E133" s="15"/>
      <c r="F133" s="15"/>
      <c r="G133" s="15"/>
      <c r="H133" s="46">
        <f>SUM(H132:H132)</f>
        <v>0</v>
      </c>
      <c r="I133" s="46">
        <f>SUM(I132:I132)</f>
        <v>0</v>
      </c>
      <c r="J133" s="25"/>
    </row>
    <row r="134" spans="8:10" ht="6.75" customHeight="1">
      <c r="H134" s="9"/>
      <c r="I134" s="9"/>
      <c r="J134" s="25"/>
    </row>
    <row r="135" spans="3:10" ht="12.75">
      <c r="C135" s="2" t="s">
        <v>52</v>
      </c>
      <c r="J135" s="25"/>
    </row>
    <row r="136" spans="3:10" ht="12.75" customHeight="1">
      <c r="C136">
        <v>6171</v>
      </c>
      <c r="D136">
        <v>2111</v>
      </c>
      <c r="G136" t="s">
        <v>80</v>
      </c>
      <c r="H136" s="9">
        <v>2601</v>
      </c>
      <c r="I136" s="9">
        <v>500</v>
      </c>
      <c r="J136" s="25" t="s">
        <v>138</v>
      </c>
    </row>
    <row r="137" spans="4:10" ht="12.75">
      <c r="D137">
        <v>2133</v>
      </c>
      <c r="G137" t="s">
        <v>134</v>
      </c>
      <c r="H137" s="9">
        <v>1385</v>
      </c>
      <c r="I137" s="9">
        <v>500</v>
      </c>
      <c r="J137" s="25" t="s">
        <v>0</v>
      </c>
    </row>
    <row r="138" spans="3:10" ht="12.75">
      <c r="C138" s="15">
        <v>6171</v>
      </c>
      <c r="D138" s="15"/>
      <c r="E138" s="15"/>
      <c r="F138" s="15"/>
      <c r="G138" s="15"/>
      <c r="H138" s="46">
        <f>SUM(H136:H137)</f>
        <v>3986</v>
      </c>
      <c r="I138" s="46">
        <f>SUM(I136:I137)</f>
        <v>1000</v>
      </c>
      <c r="J138" s="25"/>
    </row>
    <row r="139" spans="2:10" ht="18.75" customHeight="1">
      <c r="B139" s="24" t="s">
        <v>0</v>
      </c>
      <c r="J139" s="25"/>
    </row>
    <row r="140" spans="2:10" ht="12.75">
      <c r="B140" s="24"/>
      <c r="C140" s="2" t="s">
        <v>125</v>
      </c>
      <c r="J140" s="25"/>
    </row>
    <row r="141" spans="2:10" ht="15" customHeight="1">
      <c r="B141" s="24"/>
      <c r="C141">
        <v>6310</v>
      </c>
      <c r="D141">
        <v>2141</v>
      </c>
      <c r="G141" t="s">
        <v>340</v>
      </c>
      <c r="H141" s="47">
        <v>483</v>
      </c>
      <c r="I141" s="47">
        <v>300</v>
      </c>
      <c r="J141" s="25"/>
    </row>
    <row r="142" spans="2:10" ht="12.75">
      <c r="B142" s="24"/>
      <c r="D142">
        <v>2141</v>
      </c>
      <c r="F142">
        <v>801</v>
      </c>
      <c r="G142" t="s">
        <v>341</v>
      </c>
      <c r="H142" s="47">
        <v>41</v>
      </c>
      <c r="I142" s="47">
        <v>40</v>
      </c>
      <c r="J142" s="25" t="s">
        <v>0</v>
      </c>
    </row>
    <row r="143" spans="2:10" ht="12.75">
      <c r="B143" s="24"/>
      <c r="D143">
        <v>2141</v>
      </c>
      <c r="G143" t="s">
        <v>100</v>
      </c>
      <c r="H143" s="47">
        <v>25</v>
      </c>
      <c r="I143" s="47">
        <v>25</v>
      </c>
      <c r="J143" s="41" t="s">
        <v>0</v>
      </c>
    </row>
    <row r="144" spans="2:10" ht="12.75">
      <c r="B144" s="2"/>
      <c r="D144">
        <v>2141</v>
      </c>
      <c r="F144" t="s">
        <v>0</v>
      </c>
      <c r="G144" t="s">
        <v>116</v>
      </c>
      <c r="H144" s="47">
        <v>1</v>
      </c>
      <c r="I144" s="47">
        <v>1</v>
      </c>
      <c r="J144" s="25"/>
    </row>
    <row r="145" spans="2:10" ht="15.75" customHeight="1">
      <c r="B145" s="2"/>
      <c r="D145">
        <v>2324</v>
      </c>
      <c r="F145">
        <v>801</v>
      </c>
      <c r="G145" t="s">
        <v>176</v>
      </c>
      <c r="H145" s="47">
        <v>2448</v>
      </c>
      <c r="I145" s="47">
        <v>2500</v>
      </c>
      <c r="J145" s="25" t="s">
        <v>184</v>
      </c>
    </row>
    <row r="146" spans="2:10" ht="15.75" customHeight="1">
      <c r="B146" s="2"/>
      <c r="D146">
        <v>2324</v>
      </c>
      <c r="G146" t="s">
        <v>393</v>
      </c>
      <c r="H146" s="47">
        <v>0</v>
      </c>
      <c r="I146" s="47">
        <v>0</v>
      </c>
      <c r="J146" s="25"/>
    </row>
    <row r="147" spans="2:10" ht="12.75">
      <c r="B147" s="2"/>
      <c r="C147" s="15">
        <v>6310</v>
      </c>
      <c r="D147" s="15"/>
      <c r="E147" s="15"/>
      <c r="F147" s="15"/>
      <c r="G147" s="15" t="s">
        <v>0</v>
      </c>
      <c r="H147" s="50">
        <f>SUM(H141:H146)</f>
        <v>2998</v>
      </c>
      <c r="I147" s="50">
        <f>SUM(I141:I146)</f>
        <v>2866</v>
      </c>
      <c r="J147" s="41" t="s">
        <v>0</v>
      </c>
    </row>
    <row r="148" spans="2:10" ht="12.75">
      <c r="B148" s="2"/>
      <c r="C148" s="15" t="s">
        <v>560</v>
      </c>
      <c r="D148" s="15"/>
      <c r="E148" s="15"/>
      <c r="F148" s="15"/>
      <c r="G148" s="15"/>
      <c r="H148" s="50"/>
      <c r="I148" s="50"/>
      <c r="J148" s="41"/>
    </row>
    <row r="149" spans="2:10" ht="12.75">
      <c r="B149" s="2"/>
      <c r="C149" s="63">
        <v>6330</v>
      </c>
      <c r="D149" s="63">
        <v>4134</v>
      </c>
      <c r="E149" s="63"/>
      <c r="F149" s="63"/>
      <c r="G149" s="63" t="s">
        <v>561</v>
      </c>
      <c r="H149" s="143">
        <v>167000</v>
      </c>
      <c r="I149" s="143"/>
      <c r="J149" s="41"/>
    </row>
    <row r="150" spans="2:10" ht="12.75">
      <c r="B150" s="2"/>
      <c r="C150" s="15">
        <v>6330</v>
      </c>
      <c r="D150" s="15"/>
      <c r="E150" s="15"/>
      <c r="F150" s="15"/>
      <c r="G150" s="15"/>
      <c r="H150" s="50">
        <f>H149</f>
        <v>167000</v>
      </c>
      <c r="I150" s="50">
        <f>I149</f>
        <v>0</v>
      </c>
      <c r="J150" s="41"/>
    </row>
    <row r="151" spans="2:10" ht="12.75">
      <c r="B151" s="2"/>
      <c r="C151" s="15"/>
      <c r="D151" s="15"/>
      <c r="E151" s="15"/>
      <c r="F151" s="15"/>
      <c r="G151" s="15"/>
      <c r="H151" s="50"/>
      <c r="I151" s="50"/>
      <c r="J151" s="41"/>
    </row>
    <row r="152" spans="2:10" ht="12.75">
      <c r="B152" s="2"/>
      <c r="C152" s="77" t="s">
        <v>389</v>
      </c>
      <c r="D152" s="77"/>
      <c r="E152" s="77"/>
      <c r="F152" s="77"/>
      <c r="G152" s="78"/>
      <c r="H152" s="101">
        <f>H150+H121+H105+H147+H138+H133+H125+H117+H113+H109+H101+H94+H90+H84+H75+H71+H66+H62+H58+H53+H49+H44+H40+H36</f>
        <v>1936023</v>
      </c>
      <c r="I152" s="101">
        <f>I105+I150+I147+I138+I133+I129+I125+I121+I117+I113+I109+I101+I94+I90+I84+I75+I71+I66+I62+I58+I53+I49+I44+I40+I36</f>
        <v>1741493</v>
      </c>
      <c r="J152" s="25"/>
    </row>
    <row r="153" spans="2:10" ht="12.75">
      <c r="B153" s="2"/>
      <c r="C153" s="71"/>
      <c r="D153" s="71"/>
      <c r="E153" s="71"/>
      <c r="F153" s="71"/>
      <c r="G153" s="68"/>
      <c r="H153" s="50"/>
      <c r="I153" s="50"/>
      <c r="J153" s="25"/>
    </row>
    <row r="154" spans="2:10" ht="15" customHeight="1">
      <c r="B154" s="2"/>
      <c r="C154" s="99" t="s">
        <v>386</v>
      </c>
      <c r="D154" s="99"/>
      <c r="E154" s="71"/>
      <c r="F154" s="71"/>
      <c r="G154" s="68"/>
      <c r="H154" s="46"/>
      <c r="I154" s="46"/>
      <c r="J154" s="25"/>
    </row>
    <row r="155" spans="3:10" ht="12.75">
      <c r="C155" s="99" t="s">
        <v>387</v>
      </c>
      <c r="D155" s="99"/>
      <c r="E155" s="99"/>
      <c r="F155" s="99"/>
      <c r="G155" s="100"/>
      <c r="H155" s="102"/>
      <c r="I155" s="102"/>
      <c r="J155" s="25"/>
    </row>
    <row r="156" spans="3:10" ht="12.75">
      <c r="C156" s="71"/>
      <c r="D156" s="71"/>
      <c r="E156" s="71"/>
      <c r="F156" s="71"/>
      <c r="G156" s="68"/>
      <c r="H156" s="46"/>
      <c r="I156" s="46"/>
      <c r="J156" s="25"/>
    </row>
    <row r="157" spans="3:10" ht="12.75">
      <c r="C157" s="367" t="s">
        <v>133</v>
      </c>
      <c r="D157" s="367"/>
      <c r="E157" s="367"/>
      <c r="F157" s="367"/>
      <c r="G157" s="367"/>
      <c r="H157" s="9"/>
      <c r="I157" s="9"/>
      <c r="J157" s="25"/>
    </row>
    <row r="158" spans="3:10" ht="12.75">
      <c r="C158" s="18">
        <v>3639</v>
      </c>
      <c r="D158">
        <v>3111</v>
      </c>
      <c r="G158" t="s">
        <v>152</v>
      </c>
      <c r="H158" s="47" t="s">
        <v>0</v>
      </c>
      <c r="I158" s="47" t="s">
        <v>0</v>
      </c>
      <c r="J158" s="25" t="s">
        <v>299</v>
      </c>
    </row>
    <row r="159" spans="3:10" ht="12.75">
      <c r="C159" s="15">
        <v>3639</v>
      </c>
      <c r="D159" s="15"/>
      <c r="E159" s="15"/>
      <c r="F159" s="15"/>
      <c r="G159" s="15"/>
      <c r="H159" s="50">
        <f>SUM(H158:H158)</f>
        <v>0</v>
      </c>
      <c r="I159" s="50">
        <f>SUM(I158:I158)</f>
        <v>0</v>
      </c>
      <c r="J159" s="25" t="s">
        <v>0</v>
      </c>
    </row>
    <row r="160" spans="3:10" ht="12.75">
      <c r="C160" s="71"/>
      <c r="D160" s="71"/>
      <c r="E160" s="71"/>
      <c r="F160" s="71"/>
      <c r="G160" s="68"/>
      <c r="H160" s="46"/>
      <c r="I160" s="46"/>
      <c r="J160" s="25"/>
    </row>
    <row r="161" spans="3:9" ht="12.75">
      <c r="C161" s="99" t="s">
        <v>388</v>
      </c>
      <c r="D161" s="99"/>
      <c r="E161" s="99"/>
      <c r="F161" s="99"/>
      <c r="G161" s="100"/>
      <c r="H161" s="102">
        <f>H159</f>
        <v>0</v>
      </c>
      <c r="I161" s="102">
        <f>I159</f>
        <v>0</v>
      </c>
    </row>
    <row r="162" spans="3:9" ht="12.75">
      <c r="C162" s="15"/>
      <c r="H162" s="46"/>
      <c r="I162" s="46"/>
    </row>
    <row r="163" spans="3:9" ht="12.75">
      <c r="C163" s="22" t="s">
        <v>85</v>
      </c>
      <c r="D163" s="22"/>
      <c r="E163" s="22"/>
      <c r="F163" s="22"/>
      <c r="G163" s="103"/>
      <c r="H163" s="104">
        <f>H161+H22+H152+H29</f>
        <v>12473135</v>
      </c>
      <c r="I163" s="104">
        <f>I161+I22+I152+I29</f>
        <v>12107803</v>
      </c>
    </row>
    <row r="165" ht="12.75">
      <c r="C165" t="s">
        <v>0</v>
      </c>
    </row>
    <row r="167" ht="12.75">
      <c r="C167" t="s">
        <v>0</v>
      </c>
    </row>
  </sheetData>
  <sheetProtection/>
  <mergeCells count="4">
    <mergeCell ref="C96:G96"/>
    <mergeCell ref="C157:G157"/>
    <mergeCell ref="B1:I1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85"/>
  <sheetViews>
    <sheetView view="pageLayout" workbookViewId="0" topLeftCell="A7">
      <selection activeCell="F155" sqref="F155"/>
    </sheetView>
  </sheetViews>
  <sheetFormatPr defaultColWidth="9.00390625" defaultRowHeight="12.75"/>
  <cols>
    <col min="1" max="1" width="2.125" style="0" customWidth="1"/>
    <col min="2" max="2" width="4.875" style="0" customWidth="1"/>
    <col min="3" max="3" width="5.75390625" style="0" customWidth="1"/>
    <col min="4" max="5" width="6.00390625" style="0" customWidth="1"/>
    <col min="6" max="6" width="30.375" style="0" customWidth="1"/>
    <col min="7" max="7" width="14.875" style="0" customWidth="1"/>
    <col min="8" max="8" width="16.25390625" style="0" customWidth="1"/>
    <col min="9" max="9" width="27.25390625" style="0" customWidth="1"/>
    <col min="10" max="10" width="12.375" style="0" customWidth="1"/>
    <col min="11" max="11" width="13.125" style="0" bestFit="1" customWidth="1"/>
    <col min="12" max="12" width="17.125" style="0" customWidth="1"/>
    <col min="14" max="14" width="22.00390625" style="0" customWidth="1"/>
    <col min="15" max="15" width="14.125" style="0" customWidth="1"/>
    <col min="16" max="16" width="13.25390625" style="0" customWidth="1"/>
  </cols>
  <sheetData>
    <row r="1" spans="1:13" ht="20.25" customHeight="1">
      <c r="A1" s="375" t="s">
        <v>721</v>
      </c>
      <c r="B1" s="375"/>
      <c r="C1" s="375"/>
      <c r="D1" s="375"/>
      <c r="E1" s="375"/>
      <c r="F1" s="375"/>
      <c r="G1" s="373"/>
      <c r="H1" s="373"/>
      <c r="I1" s="376"/>
      <c r="J1" s="20"/>
      <c r="K1" s="20"/>
      <c r="L1" s="20"/>
      <c r="M1" s="20"/>
    </row>
    <row r="2" spans="1:13" ht="15.75" customHeight="1">
      <c r="A2" s="377" t="s">
        <v>395</v>
      </c>
      <c r="B2" s="377"/>
      <c r="C2" s="377"/>
      <c r="D2" s="377"/>
      <c r="E2" s="183"/>
      <c r="F2" s="183"/>
      <c r="G2" s="141"/>
      <c r="H2" s="378" t="s">
        <v>726</v>
      </c>
      <c r="I2" s="378"/>
      <c r="J2" s="20"/>
      <c r="K2" s="20"/>
      <c r="L2" s="20"/>
      <c r="M2" s="20"/>
    </row>
    <row r="3" spans="1:13" ht="12.75">
      <c r="A3" s="108" t="s">
        <v>396</v>
      </c>
      <c r="B3" s="108"/>
      <c r="C3" s="108"/>
      <c r="D3" s="108"/>
      <c r="E3" s="108"/>
      <c r="F3" s="108"/>
      <c r="G3" s="78"/>
      <c r="H3" s="78"/>
      <c r="I3" s="20"/>
      <c r="J3" s="20"/>
      <c r="K3" s="20"/>
      <c r="L3" s="20"/>
      <c r="M3" s="20"/>
    </row>
    <row r="4" spans="1:13" ht="38.25" customHeight="1">
      <c r="A4" s="10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19" t="s">
        <v>551</v>
      </c>
      <c r="H4" s="19" t="s">
        <v>720</v>
      </c>
      <c r="I4" s="34" t="s">
        <v>86</v>
      </c>
      <c r="J4" s="20"/>
      <c r="K4" s="20"/>
      <c r="L4" s="20"/>
      <c r="M4" s="20"/>
    </row>
    <row r="5" spans="2:13" ht="12.75">
      <c r="B5" s="374" t="s">
        <v>6</v>
      </c>
      <c r="C5" s="373"/>
      <c r="D5" s="373"/>
      <c r="E5" s="373"/>
      <c r="F5" s="373"/>
      <c r="G5" s="1"/>
      <c r="H5" s="1"/>
      <c r="I5" s="20"/>
      <c r="J5" s="20"/>
      <c r="K5" s="20"/>
      <c r="L5" s="20"/>
      <c r="M5" s="20"/>
    </row>
    <row r="6" spans="2:13" ht="12.75">
      <c r="B6">
        <v>1012</v>
      </c>
      <c r="C6">
        <v>5165</v>
      </c>
      <c r="F6" t="s">
        <v>7</v>
      </c>
      <c r="G6" s="1"/>
      <c r="H6" s="1">
        <v>0</v>
      </c>
      <c r="I6" s="26" t="s">
        <v>153</v>
      </c>
      <c r="J6" s="26"/>
      <c r="K6" s="25"/>
      <c r="L6" s="25"/>
      <c r="M6" s="25"/>
    </row>
    <row r="7" spans="3:13" ht="12.75">
      <c r="C7">
        <v>5169</v>
      </c>
      <c r="F7" t="s">
        <v>8</v>
      </c>
      <c r="G7" s="1"/>
      <c r="H7" s="1">
        <v>5000</v>
      </c>
      <c r="I7" s="26" t="s">
        <v>146</v>
      </c>
      <c r="J7" s="26"/>
      <c r="K7" s="25"/>
      <c r="L7" s="25"/>
      <c r="M7" s="25"/>
    </row>
    <row r="8" spans="3:13" ht="12.75">
      <c r="C8">
        <v>5901</v>
      </c>
      <c r="F8" t="s">
        <v>188</v>
      </c>
      <c r="G8" s="1" t="s">
        <v>0</v>
      </c>
      <c r="H8" s="1">
        <v>5000</v>
      </c>
      <c r="I8" s="26"/>
      <c r="J8" s="26"/>
      <c r="K8" s="25"/>
      <c r="L8" s="25"/>
      <c r="M8" s="25"/>
    </row>
    <row r="9" spans="2:13" ht="12.75">
      <c r="B9" s="15">
        <v>1012</v>
      </c>
      <c r="C9" s="15"/>
      <c r="D9" s="15"/>
      <c r="E9" s="15"/>
      <c r="F9" s="15"/>
      <c r="G9" s="21">
        <f>SUM(G6:G8)</f>
        <v>0</v>
      </c>
      <c r="H9" s="21">
        <f>SUM(H6:H8)</f>
        <v>10000</v>
      </c>
      <c r="I9" s="26"/>
      <c r="J9" s="26"/>
      <c r="K9" s="25"/>
      <c r="L9" s="25"/>
      <c r="M9" s="25"/>
    </row>
    <row r="10" spans="2:13" ht="12.75">
      <c r="B10" s="15"/>
      <c r="C10" s="15"/>
      <c r="D10" s="15"/>
      <c r="E10" s="15"/>
      <c r="F10" s="15"/>
      <c r="G10" s="21"/>
      <c r="H10" s="21"/>
      <c r="I10" s="26"/>
      <c r="J10" s="26"/>
      <c r="K10" s="25"/>
      <c r="L10" s="25"/>
      <c r="M10" s="25"/>
    </row>
    <row r="11" spans="2:13" ht="12.75">
      <c r="B11" s="367" t="s">
        <v>135</v>
      </c>
      <c r="C11" s="367"/>
      <c r="D11" s="367"/>
      <c r="E11" s="367"/>
      <c r="F11" s="367"/>
      <c r="G11" s="21"/>
      <c r="H11" s="21"/>
      <c r="I11" s="26"/>
      <c r="J11" s="26"/>
      <c r="K11" s="25"/>
      <c r="L11" s="25"/>
      <c r="M11" s="25"/>
    </row>
    <row r="12" spans="2:13" ht="12.75">
      <c r="B12" s="142">
        <v>1014</v>
      </c>
      <c r="C12" s="142">
        <v>5021</v>
      </c>
      <c r="D12" s="142"/>
      <c r="E12" s="142"/>
      <c r="F12" s="141" t="s">
        <v>16</v>
      </c>
      <c r="G12" s="88"/>
      <c r="H12" s="88"/>
      <c r="I12" s="26"/>
      <c r="J12" s="26"/>
      <c r="K12" s="25"/>
      <c r="L12" s="25"/>
      <c r="M12" s="25"/>
    </row>
    <row r="13" spans="2:13" ht="12.75">
      <c r="B13" t="s">
        <v>0</v>
      </c>
      <c r="C13" s="16">
        <v>5139</v>
      </c>
      <c r="D13" s="16"/>
      <c r="E13" s="16"/>
      <c r="F13" s="16" t="s">
        <v>38</v>
      </c>
      <c r="G13" s="17"/>
      <c r="H13" s="17"/>
      <c r="I13" s="42" t="s">
        <v>189</v>
      </c>
      <c r="J13" s="26"/>
      <c r="K13" s="25"/>
      <c r="L13" s="25"/>
      <c r="M13" s="25"/>
    </row>
    <row r="14" spans="2:13" ht="12.75">
      <c r="B14" s="16"/>
      <c r="C14" s="16">
        <v>5169</v>
      </c>
      <c r="D14" s="16"/>
      <c r="E14" s="16"/>
      <c r="F14" s="16" t="s">
        <v>101</v>
      </c>
      <c r="G14" s="17"/>
      <c r="H14" s="17"/>
      <c r="I14" s="26" t="s">
        <v>261</v>
      </c>
      <c r="J14" s="26"/>
      <c r="K14" s="25"/>
      <c r="L14" s="25"/>
      <c r="M14" s="25"/>
    </row>
    <row r="15" spans="2:13" ht="12.75">
      <c r="B15" s="16"/>
      <c r="C15" s="63">
        <v>5171</v>
      </c>
      <c r="D15" s="16"/>
      <c r="E15" s="16"/>
      <c r="F15" s="63" t="s">
        <v>398</v>
      </c>
      <c r="G15" s="17"/>
      <c r="H15" s="17"/>
      <c r="I15" s="26"/>
      <c r="J15" s="26"/>
      <c r="K15" s="25"/>
      <c r="L15" s="25"/>
      <c r="M15" s="25"/>
    </row>
    <row r="16" spans="2:13" ht="12.75">
      <c r="B16" s="16"/>
      <c r="C16" s="16">
        <v>5222</v>
      </c>
      <c r="D16" s="16"/>
      <c r="E16" s="16"/>
      <c r="F16" t="s">
        <v>308</v>
      </c>
      <c r="G16" s="17"/>
      <c r="H16" s="17"/>
      <c r="I16" s="26" t="s">
        <v>309</v>
      </c>
      <c r="J16" s="26"/>
      <c r="K16" s="25"/>
      <c r="L16" s="25"/>
      <c r="M16" s="25"/>
    </row>
    <row r="17" spans="2:13" ht="12.75">
      <c r="B17" s="16"/>
      <c r="C17" s="16">
        <v>5901</v>
      </c>
      <c r="D17" s="16"/>
      <c r="E17" s="16"/>
      <c r="F17" s="16" t="s">
        <v>188</v>
      </c>
      <c r="G17" s="54">
        <v>10000</v>
      </c>
      <c r="H17" s="54">
        <v>2000</v>
      </c>
      <c r="I17" s="26" t="s">
        <v>0</v>
      </c>
      <c r="J17" s="26"/>
      <c r="K17" s="25"/>
      <c r="L17" s="25"/>
      <c r="M17" s="25"/>
    </row>
    <row r="18" spans="2:13" ht="12.75">
      <c r="B18" s="15">
        <v>1014</v>
      </c>
      <c r="C18" s="16"/>
      <c r="D18" s="16"/>
      <c r="E18" s="16"/>
      <c r="F18" s="16"/>
      <c r="G18" s="21">
        <f>SUM(G13:G17)</f>
        <v>10000</v>
      </c>
      <c r="H18" s="21">
        <f>SUM(H13:H17)</f>
        <v>2000</v>
      </c>
      <c r="I18" s="26"/>
      <c r="J18" s="26"/>
      <c r="K18" s="25"/>
      <c r="L18" s="25"/>
      <c r="M18" s="25"/>
    </row>
    <row r="19" spans="2:13" ht="12.75">
      <c r="B19" s="15"/>
      <c r="C19" s="16"/>
      <c r="D19" s="16"/>
      <c r="E19" s="16"/>
      <c r="F19" s="15"/>
      <c r="G19" s="21"/>
      <c r="H19" s="21"/>
      <c r="I19" s="26"/>
      <c r="J19" s="26"/>
      <c r="K19" s="25"/>
      <c r="L19" s="25"/>
      <c r="M19" s="25"/>
    </row>
    <row r="20" spans="2:13" ht="12.75">
      <c r="B20" s="15" t="s">
        <v>170</v>
      </c>
      <c r="C20" s="16"/>
      <c r="D20" s="16"/>
      <c r="E20" s="16"/>
      <c r="F20" s="15"/>
      <c r="G20" s="21"/>
      <c r="H20" s="21"/>
      <c r="I20" s="26"/>
      <c r="J20" s="26"/>
      <c r="K20" s="25"/>
      <c r="L20" s="25"/>
      <c r="M20" s="25"/>
    </row>
    <row r="21" spans="2:13" ht="24">
      <c r="B21" s="15">
        <v>1032</v>
      </c>
      <c r="C21" s="16">
        <v>5169</v>
      </c>
      <c r="D21" s="16"/>
      <c r="E21" s="16">
        <v>50</v>
      </c>
      <c r="F21" s="16" t="s">
        <v>101</v>
      </c>
      <c r="G21" s="54">
        <v>40000</v>
      </c>
      <c r="H21" s="54">
        <v>30000</v>
      </c>
      <c r="I21" s="26" t="s">
        <v>636</v>
      </c>
      <c r="J21" s="26"/>
      <c r="K21" s="25"/>
      <c r="L21" s="25"/>
      <c r="M21" s="25"/>
    </row>
    <row r="22" spans="2:13" ht="12.75">
      <c r="B22" s="15"/>
      <c r="C22" s="16">
        <v>5362</v>
      </c>
      <c r="D22" s="16"/>
      <c r="E22" s="16">
        <v>50</v>
      </c>
      <c r="F22" s="16" t="s">
        <v>23</v>
      </c>
      <c r="G22" s="1">
        <v>7800</v>
      </c>
      <c r="H22" s="1">
        <v>7800</v>
      </c>
      <c r="I22" s="42" t="s">
        <v>212</v>
      </c>
      <c r="J22" s="26"/>
      <c r="K22" s="25"/>
      <c r="L22" s="25"/>
      <c r="M22" s="25"/>
    </row>
    <row r="23" spans="2:13" ht="12.75">
      <c r="B23" s="15">
        <v>1032</v>
      </c>
      <c r="C23" s="16"/>
      <c r="D23" s="16"/>
      <c r="E23" s="16"/>
      <c r="F23" s="15"/>
      <c r="G23" s="21">
        <f>SUM(G21:G22)</f>
        <v>47800</v>
      </c>
      <c r="H23" s="21">
        <f>SUM(H21:H22)</f>
        <v>37800</v>
      </c>
      <c r="I23" s="26"/>
      <c r="J23" s="26"/>
      <c r="K23" s="25"/>
      <c r="L23" s="25"/>
      <c r="M23" s="25"/>
    </row>
    <row r="24" spans="2:13" ht="12.75">
      <c r="B24" s="52"/>
      <c r="C24" s="52"/>
      <c r="D24" s="52"/>
      <c r="E24" s="52"/>
      <c r="F24" s="52"/>
      <c r="G24" s="57"/>
      <c r="H24" s="57"/>
      <c r="I24" s="26"/>
      <c r="J24" s="26"/>
      <c r="K24" s="25"/>
      <c r="L24" s="25"/>
      <c r="M24" s="25"/>
    </row>
    <row r="25" spans="2:13" ht="12.75">
      <c r="B25" s="2" t="s">
        <v>13</v>
      </c>
      <c r="G25" s="1"/>
      <c r="H25" s="1"/>
      <c r="I25" s="26"/>
      <c r="J25" s="26"/>
      <c r="K25" s="25"/>
      <c r="L25" s="25"/>
      <c r="M25" s="25"/>
    </row>
    <row r="26" spans="2:13" ht="12.75">
      <c r="B26" s="2">
        <v>2212</v>
      </c>
      <c r="C26">
        <v>5021</v>
      </c>
      <c r="F26" t="s">
        <v>219</v>
      </c>
      <c r="G26" s="1">
        <v>11000</v>
      </c>
      <c r="H26" s="1">
        <v>2500</v>
      </c>
      <c r="I26" s="26" t="s">
        <v>312</v>
      </c>
      <c r="J26" s="26"/>
      <c r="K26" s="25"/>
      <c r="L26" s="25"/>
      <c r="M26" s="25"/>
    </row>
    <row r="27" spans="2:13" ht="16.5" customHeight="1">
      <c r="B27" t="s">
        <v>0</v>
      </c>
      <c r="C27">
        <v>5139</v>
      </c>
      <c r="F27" t="s">
        <v>9</v>
      </c>
      <c r="G27" s="1">
        <v>15000</v>
      </c>
      <c r="H27" s="1">
        <v>10000</v>
      </c>
      <c r="I27" s="42" t="s">
        <v>437</v>
      </c>
      <c r="J27" s="26"/>
      <c r="K27" s="25"/>
      <c r="L27" s="25"/>
      <c r="M27" s="25"/>
    </row>
    <row r="28" spans="3:13" ht="24">
      <c r="C28">
        <v>5169</v>
      </c>
      <c r="F28" t="s">
        <v>8</v>
      </c>
      <c r="G28" s="1">
        <v>9000</v>
      </c>
      <c r="H28" s="1">
        <v>20000</v>
      </c>
      <c r="I28" s="26" t="s">
        <v>356</v>
      </c>
      <c r="J28" s="26"/>
      <c r="K28" s="25"/>
      <c r="L28" s="25"/>
      <c r="M28" s="25"/>
    </row>
    <row r="29" spans="3:13" ht="24">
      <c r="C29">
        <v>5171</v>
      </c>
      <c r="F29" t="s">
        <v>14</v>
      </c>
      <c r="G29" s="54">
        <v>210000</v>
      </c>
      <c r="H29" s="317">
        <v>115000</v>
      </c>
      <c r="I29" s="26" t="s">
        <v>529</v>
      </c>
      <c r="J29" s="26"/>
      <c r="K29" s="25"/>
      <c r="L29" s="25"/>
      <c r="M29" s="25"/>
    </row>
    <row r="30" spans="3:13" ht="24">
      <c r="C30">
        <v>5901</v>
      </c>
      <c r="F30" t="s">
        <v>117</v>
      </c>
      <c r="G30" s="54">
        <v>50000</v>
      </c>
      <c r="H30" s="54">
        <v>10000</v>
      </c>
      <c r="I30" s="26" t="s">
        <v>436</v>
      </c>
      <c r="J30" s="26"/>
      <c r="K30" s="25"/>
      <c r="L30" s="25"/>
      <c r="M30" s="25"/>
    </row>
    <row r="31" spans="2:13" ht="14.25" customHeight="1">
      <c r="B31" s="15">
        <v>2212</v>
      </c>
      <c r="C31" s="15"/>
      <c r="D31" s="15"/>
      <c r="E31" s="15"/>
      <c r="F31" s="15"/>
      <c r="G31" s="55">
        <f>SUM(G26:G30)</f>
        <v>295000</v>
      </c>
      <c r="H31" s="55">
        <f>SUM(H26:H30)</f>
        <v>157500</v>
      </c>
      <c r="I31" s="26"/>
      <c r="J31" s="26"/>
      <c r="K31" s="25"/>
      <c r="L31" s="25"/>
      <c r="M31" s="25"/>
    </row>
    <row r="32" spans="2:13" ht="20.25" customHeight="1">
      <c r="B32" s="2" t="s">
        <v>126</v>
      </c>
      <c r="G32" s="54"/>
      <c r="H32" s="54"/>
      <c r="I32" s="26"/>
      <c r="J32" s="26"/>
      <c r="K32" s="25"/>
      <c r="L32" s="25"/>
      <c r="M32" s="25"/>
    </row>
    <row r="33" spans="2:13" ht="12.75">
      <c r="B33">
        <v>2219</v>
      </c>
      <c r="C33">
        <v>5137</v>
      </c>
      <c r="F33" t="s">
        <v>329</v>
      </c>
      <c r="G33" s="54">
        <v>0</v>
      </c>
      <c r="H33" s="54"/>
      <c r="I33" s="26" t="s">
        <v>374</v>
      </c>
      <c r="J33" s="26"/>
      <c r="K33" s="25"/>
      <c r="L33" s="25"/>
      <c r="M33" s="25"/>
    </row>
    <row r="34" spans="3:13" ht="12.75">
      <c r="C34">
        <v>5139</v>
      </c>
      <c r="F34" t="s">
        <v>9</v>
      </c>
      <c r="G34" s="54">
        <v>0</v>
      </c>
      <c r="H34" s="54"/>
      <c r="I34" s="26"/>
      <c r="J34" s="26"/>
      <c r="K34" s="25"/>
      <c r="L34" s="25"/>
      <c r="M34" s="25"/>
    </row>
    <row r="35" spans="3:13" ht="12.75">
      <c r="C35">
        <v>5164</v>
      </c>
      <c r="F35" t="s">
        <v>104</v>
      </c>
      <c r="G35" s="54">
        <v>310</v>
      </c>
      <c r="H35" s="54">
        <v>300</v>
      </c>
      <c r="I35" s="26" t="s">
        <v>490</v>
      </c>
      <c r="J35" s="26"/>
      <c r="K35" s="25"/>
      <c r="L35" s="25"/>
      <c r="M35" s="25"/>
    </row>
    <row r="36" spans="3:13" ht="14.25" customHeight="1">
      <c r="C36">
        <v>5169</v>
      </c>
      <c r="F36" t="s">
        <v>8</v>
      </c>
      <c r="G36" s="54">
        <v>35800</v>
      </c>
      <c r="H36" s="54">
        <v>30000</v>
      </c>
      <c r="I36" s="26" t="s">
        <v>528</v>
      </c>
      <c r="J36" s="26"/>
      <c r="K36" s="25"/>
      <c r="L36" s="25"/>
      <c r="M36" s="25"/>
    </row>
    <row r="37" spans="3:13" ht="24" customHeight="1">
      <c r="C37">
        <v>5171</v>
      </c>
      <c r="F37" t="s">
        <v>14</v>
      </c>
      <c r="G37" s="66">
        <v>4200</v>
      </c>
      <c r="H37" s="66">
        <v>0</v>
      </c>
      <c r="I37" s="26" t="s">
        <v>0</v>
      </c>
      <c r="J37" s="26"/>
      <c r="K37" s="25"/>
      <c r="L37" s="25"/>
      <c r="M37" s="25"/>
    </row>
    <row r="38" spans="3:13" ht="12.75">
      <c r="C38">
        <v>5901</v>
      </c>
      <c r="F38" t="s">
        <v>87</v>
      </c>
      <c r="G38" s="66">
        <v>10000</v>
      </c>
      <c r="H38" s="66">
        <v>10000</v>
      </c>
      <c r="I38" s="26" t="s">
        <v>0</v>
      </c>
      <c r="J38" s="26"/>
      <c r="K38" s="25"/>
      <c r="L38" s="25"/>
      <c r="M38" s="25"/>
    </row>
    <row r="39" spans="2:13" ht="12.75">
      <c r="B39" s="15">
        <v>2219</v>
      </c>
      <c r="C39" s="15"/>
      <c r="D39" s="15"/>
      <c r="E39" s="15"/>
      <c r="F39" s="15"/>
      <c r="G39" s="67">
        <f>SUM(G33:G38)</f>
        <v>50310</v>
      </c>
      <c r="H39" s="67">
        <f>SUM(H33:H38)</f>
        <v>40300</v>
      </c>
      <c r="I39" s="26"/>
      <c r="J39" s="26"/>
      <c r="K39" s="25"/>
      <c r="L39" s="25"/>
      <c r="M39" s="25"/>
    </row>
    <row r="40" spans="2:13" ht="12.75">
      <c r="B40" s="15"/>
      <c r="C40" s="15"/>
      <c r="D40" s="15"/>
      <c r="E40" s="15"/>
      <c r="F40" s="15"/>
      <c r="G40" s="67"/>
      <c r="H40" s="67"/>
      <c r="I40" s="26"/>
      <c r="J40" s="26"/>
      <c r="K40" s="25"/>
      <c r="L40" s="25"/>
      <c r="M40" s="25"/>
    </row>
    <row r="41" spans="2:13" ht="12.75">
      <c r="B41" s="15" t="s">
        <v>399</v>
      </c>
      <c r="C41" s="15"/>
      <c r="D41" s="15"/>
      <c r="E41" s="15"/>
      <c r="F41" s="15"/>
      <c r="G41" s="67"/>
      <c r="H41" s="67"/>
      <c r="I41" s="26"/>
      <c r="J41" s="26"/>
      <c r="K41" s="25"/>
      <c r="L41" s="25"/>
      <c r="M41" s="25"/>
    </row>
    <row r="42" spans="2:13" ht="12.75">
      <c r="B42" s="63">
        <v>2221</v>
      </c>
      <c r="C42" s="63">
        <v>5193</v>
      </c>
      <c r="D42" s="63"/>
      <c r="E42" s="63"/>
      <c r="F42" t="s">
        <v>400</v>
      </c>
      <c r="G42" s="184">
        <v>16690</v>
      </c>
      <c r="H42" s="66">
        <v>18000</v>
      </c>
      <c r="I42" s="26" t="s">
        <v>401</v>
      </c>
      <c r="J42" s="26"/>
      <c r="K42" s="25"/>
      <c r="L42" s="25"/>
      <c r="M42" s="25"/>
    </row>
    <row r="43" spans="2:13" ht="12.75">
      <c r="B43" s="15">
        <v>2221</v>
      </c>
      <c r="C43" s="63"/>
      <c r="D43" s="63"/>
      <c r="E43" s="63"/>
      <c r="F43" s="63"/>
      <c r="G43" s="67">
        <f>SUM(G42)</f>
        <v>16690</v>
      </c>
      <c r="H43" s="67">
        <f>SUM(H42)</f>
        <v>18000</v>
      </c>
      <c r="I43" s="26"/>
      <c r="J43" s="26"/>
      <c r="K43" s="25"/>
      <c r="L43" s="25"/>
      <c r="M43" s="25"/>
    </row>
    <row r="44" spans="2:13" ht="12.75">
      <c r="B44" s="63"/>
      <c r="C44" s="63"/>
      <c r="D44" s="63"/>
      <c r="E44" s="63"/>
      <c r="F44" s="63"/>
      <c r="G44" s="64"/>
      <c r="H44" s="64"/>
      <c r="I44" s="26"/>
      <c r="J44" s="26"/>
      <c r="K44" s="25"/>
      <c r="L44" s="25"/>
      <c r="M44" s="25"/>
    </row>
    <row r="45" spans="2:13" ht="12.75">
      <c r="B45" s="15" t="s">
        <v>201</v>
      </c>
      <c r="C45" s="15"/>
      <c r="D45" s="15"/>
      <c r="E45" s="15"/>
      <c r="F45" s="15"/>
      <c r="G45" s="55"/>
      <c r="H45" s="55"/>
      <c r="I45" s="26"/>
      <c r="J45" s="26"/>
      <c r="K45" s="25"/>
      <c r="L45" s="25"/>
      <c r="M45" s="25"/>
    </row>
    <row r="46" spans="2:13" ht="24">
      <c r="B46" s="15">
        <v>2321</v>
      </c>
      <c r="C46" s="16">
        <v>5169</v>
      </c>
      <c r="D46" s="15"/>
      <c r="E46" s="15"/>
      <c r="F46" t="s">
        <v>140</v>
      </c>
      <c r="G46" s="56">
        <v>8000</v>
      </c>
      <c r="H46" s="54">
        <v>6000</v>
      </c>
      <c r="I46" s="26" t="s">
        <v>326</v>
      </c>
      <c r="J46" s="26"/>
      <c r="K46" s="25"/>
      <c r="L46" s="25"/>
      <c r="M46" s="25"/>
    </row>
    <row r="47" spans="2:13" ht="13.5" customHeight="1">
      <c r="B47" s="15"/>
      <c r="C47" s="334">
        <v>5171</v>
      </c>
      <c r="D47" s="71"/>
      <c r="E47" s="71"/>
      <c r="F47" s="68" t="s">
        <v>14</v>
      </c>
      <c r="G47" s="56">
        <v>0</v>
      </c>
      <c r="H47" s="54">
        <v>16000</v>
      </c>
      <c r="I47" s="36" t="s">
        <v>710</v>
      </c>
      <c r="J47" s="26"/>
      <c r="K47" s="25"/>
      <c r="L47" s="25"/>
      <c r="M47" s="25"/>
    </row>
    <row r="48" spans="2:13" ht="12.75">
      <c r="B48" s="15">
        <v>2321</v>
      </c>
      <c r="C48" s="63"/>
      <c r="D48" s="15"/>
      <c r="E48" s="15"/>
      <c r="F48" s="20"/>
      <c r="G48" s="55">
        <f>SUM(G46:G47)</f>
        <v>8000</v>
      </c>
      <c r="H48" s="55">
        <f>SUM(H46:H47)</f>
        <v>22000</v>
      </c>
      <c r="I48" s="26"/>
      <c r="J48" s="26"/>
      <c r="K48" s="25"/>
      <c r="L48" s="25"/>
      <c r="M48" s="25"/>
    </row>
    <row r="49" spans="2:13" ht="12.75">
      <c r="B49" s="15"/>
      <c r="C49" s="15"/>
      <c r="D49" s="15"/>
      <c r="E49" s="15"/>
      <c r="F49" s="15"/>
      <c r="G49" s="21"/>
      <c r="H49" s="21"/>
      <c r="I49" s="26"/>
      <c r="J49" s="26"/>
      <c r="K49" s="25"/>
      <c r="L49" s="25"/>
      <c r="M49" s="25"/>
    </row>
    <row r="50" spans="2:13" ht="12.75">
      <c r="B50" s="2" t="s">
        <v>15</v>
      </c>
      <c r="G50" s="1"/>
      <c r="H50" s="1"/>
      <c r="I50" s="26"/>
      <c r="J50" s="26"/>
      <c r="K50" s="25"/>
      <c r="L50" s="25"/>
      <c r="M50" s="25"/>
    </row>
    <row r="51" spans="2:13" ht="12.75">
      <c r="B51" s="2">
        <v>2333</v>
      </c>
      <c r="C51">
        <v>5169</v>
      </c>
      <c r="F51" t="s">
        <v>8</v>
      </c>
      <c r="G51" s="54">
        <v>30000</v>
      </c>
      <c r="H51" s="54">
        <v>0</v>
      </c>
      <c r="I51" s="26" t="s">
        <v>0</v>
      </c>
      <c r="J51" s="26"/>
      <c r="K51" s="25"/>
      <c r="L51" s="25"/>
      <c r="M51" s="25"/>
    </row>
    <row r="52" spans="3:13" ht="24">
      <c r="C52">
        <v>5901</v>
      </c>
      <c r="F52" t="s">
        <v>87</v>
      </c>
      <c r="G52" s="54">
        <v>10000</v>
      </c>
      <c r="H52" s="54">
        <v>20000</v>
      </c>
      <c r="I52" s="26" t="s">
        <v>330</v>
      </c>
      <c r="J52" s="26"/>
      <c r="K52" s="25"/>
      <c r="L52" s="25"/>
      <c r="M52" s="25"/>
    </row>
    <row r="53" spans="2:13" ht="12.75">
      <c r="B53" s="15">
        <v>2333</v>
      </c>
      <c r="C53" s="15"/>
      <c r="D53" s="15"/>
      <c r="E53" s="15"/>
      <c r="F53" s="15"/>
      <c r="G53" s="55">
        <f>SUM(G51:G52)</f>
        <v>40000</v>
      </c>
      <c r="H53" s="55">
        <f>SUM(H51:H52)</f>
        <v>20000</v>
      </c>
      <c r="I53" s="26"/>
      <c r="J53" s="26"/>
      <c r="K53" s="25"/>
      <c r="L53" s="25"/>
      <c r="M53" s="25"/>
    </row>
    <row r="54" spans="7:13" ht="12.75">
      <c r="G54" s="54"/>
      <c r="H54" s="54"/>
      <c r="I54" s="26"/>
      <c r="J54" s="26"/>
      <c r="K54" s="25"/>
      <c r="L54" s="25"/>
      <c r="M54" s="25"/>
    </row>
    <row r="55" spans="2:16" ht="12.75">
      <c r="B55" s="2" t="s">
        <v>20</v>
      </c>
      <c r="G55" s="54"/>
      <c r="H55" s="54"/>
      <c r="I55" s="26"/>
      <c r="J55" s="26"/>
      <c r="K55" s="30"/>
      <c r="L55" s="28"/>
      <c r="M55" s="25"/>
      <c r="N55" s="5"/>
      <c r="O55" s="5"/>
      <c r="P55" s="5"/>
    </row>
    <row r="56" spans="2:16" ht="12.75">
      <c r="B56" s="2">
        <v>3113</v>
      </c>
      <c r="C56">
        <v>5137</v>
      </c>
      <c r="F56" t="s">
        <v>257</v>
      </c>
      <c r="G56" s="54">
        <v>0</v>
      </c>
      <c r="H56" s="54">
        <v>0</v>
      </c>
      <c r="I56" s="36" t="s">
        <v>0</v>
      </c>
      <c r="J56" s="26"/>
      <c r="K56" s="30"/>
      <c r="L56" s="28"/>
      <c r="M56" s="25"/>
      <c r="N56" s="5"/>
      <c r="O56" s="5"/>
      <c r="P56" s="5"/>
    </row>
    <row r="57" spans="2:16" ht="12.75">
      <c r="B57" s="2"/>
      <c r="C57">
        <v>5139</v>
      </c>
      <c r="F57" t="s">
        <v>38</v>
      </c>
      <c r="G57" s="54">
        <v>7900</v>
      </c>
      <c r="H57" s="54">
        <v>5000</v>
      </c>
      <c r="I57" s="36" t="s">
        <v>281</v>
      </c>
      <c r="J57" s="26"/>
      <c r="K57" s="30"/>
      <c r="L57" s="28"/>
      <c r="M57" s="25"/>
      <c r="N57" s="5"/>
      <c r="O57" s="5"/>
      <c r="P57" s="5"/>
    </row>
    <row r="58" spans="2:16" ht="12.75">
      <c r="B58" s="2"/>
      <c r="C58">
        <v>5162</v>
      </c>
      <c r="F58" t="s">
        <v>564</v>
      </c>
      <c r="G58" s="54">
        <v>1500</v>
      </c>
      <c r="H58" s="54">
        <v>1500</v>
      </c>
      <c r="I58" s="36"/>
      <c r="J58" s="26"/>
      <c r="K58" s="30"/>
      <c r="L58" s="28"/>
      <c r="M58" s="25"/>
      <c r="N58" s="5"/>
      <c r="O58" s="5"/>
      <c r="P58" s="5"/>
    </row>
    <row r="59" spans="2:16" ht="12.75">
      <c r="B59" s="2" t="s">
        <v>0</v>
      </c>
      <c r="C59">
        <v>5169</v>
      </c>
      <c r="F59" t="s">
        <v>101</v>
      </c>
      <c r="G59" s="54">
        <v>40810</v>
      </c>
      <c r="H59" s="54">
        <v>41000</v>
      </c>
      <c r="I59" s="36" t="s">
        <v>438</v>
      </c>
      <c r="J59" s="26"/>
      <c r="K59" s="30"/>
      <c r="L59" s="28"/>
      <c r="M59" s="25"/>
      <c r="N59" s="5"/>
      <c r="O59" s="5"/>
      <c r="P59" s="5"/>
    </row>
    <row r="60" spans="2:16" ht="12.75">
      <c r="B60" s="2"/>
      <c r="C60">
        <v>5169</v>
      </c>
      <c r="E60">
        <v>41</v>
      </c>
      <c r="F60" t="s">
        <v>101</v>
      </c>
      <c r="G60" s="54">
        <v>14000</v>
      </c>
      <c r="H60" s="54">
        <v>15000</v>
      </c>
      <c r="I60" s="36" t="s">
        <v>347</v>
      </c>
      <c r="J60" s="26"/>
      <c r="K60" s="30"/>
      <c r="L60" s="28"/>
      <c r="M60" s="25"/>
      <c r="N60" s="5"/>
      <c r="O60" s="5"/>
      <c r="P60" s="5"/>
    </row>
    <row r="61" spans="2:16" ht="12.75">
      <c r="B61" s="2"/>
      <c r="C61">
        <v>5169</v>
      </c>
      <c r="E61">
        <v>42</v>
      </c>
      <c r="F61" t="s">
        <v>101</v>
      </c>
      <c r="G61" s="54">
        <v>3000</v>
      </c>
      <c r="H61" s="54">
        <v>0</v>
      </c>
      <c r="I61" s="36" t="s">
        <v>353</v>
      </c>
      <c r="J61" s="26"/>
      <c r="K61" s="30"/>
      <c r="L61" s="28"/>
      <c r="M61" s="25"/>
      <c r="N61" s="5"/>
      <c r="O61" s="5"/>
      <c r="P61" s="5"/>
    </row>
    <row r="62" spans="2:16" ht="12.75">
      <c r="B62" s="2"/>
      <c r="C62">
        <v>5169</v>
      </c>
      <c r="E62">
        <v>43</v>
      </c>
      <c r="F62" t="s">
        <v>101</v>
      </c>
      <c r="G62" s="54">
        <v>4629</v>
      </c>
      <c r="H62" s="54">
        <v>4000</v>
      </c>
      <c r="I62" s="36" t="s">
        <v>348</v>
      </c>
      <c r="J62" s="26"/>
      <c r="K62" s="30"/>
      <c r="L62" s="28"/>
      <c r="M62" s="25"/>
      <c r="N62" s="5"/>
      <c r="O62" s="5"/>
      <c r="P62" s="5"/>
    </row>
    <row r="63" spans="2:16" ht="12.75">
      <c r="B63" s="2"/>
      <c r="C63">
        <v>5169</v>
      </c>
      <c r="E63">
        <v>44</v>
      </c>
      <c r="F63" t="s">
        <v>345</v>
      </c>
      <c r="G63" s="54">
        <v>5600</v>
      </c>
      <c r="H63" s="54">
        <v>3500</v>
      </c>
      <c r="I63" s="36" t="s">
        <v>346</v>
      </c>
      <c r="J63" s="26"/>
      <c r="K63" s="30"/>
      <c r="L63" s="28"/>
      <c r="M63" s="25"/>
      <c r="N63" s="5"/>
      <c r="O63" s="5"/>
      <c r="P63" s="5"/>
    </row>
    <row r="64" spans="2:16" ht="15" customHeight="1">
      <c r="B64" s="16"/>
      <c r="C64">
        <v>5171</v>
      </c>
      <c r="F64" t="s">
        <v>14</v>
      </c>
      <c r="G64" s="54">
        <v>10000</v>
      </c>
      <c r="H64" s="54">
        <v>0</v>
      </c>
      <c r="I64" s="36" t="s">
        <v>0</v>
      </c>
      <c r="J64" s="26"/>
      <c r="K64" s="30"/>
      <c r="L64" s="28"/>
      <c r="M64" s="25"/>
      <c r="N64" s="5"/>
      <c r="O64" s="5"/>
      <c r="P64" s="5"/>
    </row>
    <row r="65" spans="3:16" ht="12.75">
      <c r="C65">
        <v>5331</v>
      </c>
      <c r="E65">
        <v>31</v>
      </c>
      <c r="F65" t="s">
        <v>106</v>
      </c>
      <c r="G65" s="54">
        <v>914041</v>
      </c>
      <c r="H65" s="54">
        <v>1003000</v>
      </c>
      <c r="I65" s="36" t="s">
        <v>145</v>
      </c>
      <c r="J65" s="26"/>
      <c r="K65" s="30"/>
      <c r="L65" s="28"/>
      <c r="M65" s="25"/>
      <c r="N65" s="5"/>
      <c r="O65" s="5"/>
      <c r="P65" s="5"/>
    </row>
    <row r="66" spans="3:16" ht="35.25" customHeight="1">
      <c r="C66">
        <v>5901</v>
      </c>
      <c r="F66" t="s">
        <v>139</v>
      </c>
      <c r="G66" s="54">
        <v>16061</v>
      </c>
      <c r="H66" s="317">
        <v>40000</v>
      </c>
      <c r="I66" s="36" t="s">
        <v>698</v>
      </c>
      <c r="J66" s="26"/>
      <c r="K66" s="30"/>
      <c r="L66" s="28"/>
      <c r="M66" s="25"/>
      <c r="N66" s="5"/>
      <c r="O66" s="5"/>
      <c r="P66" s="5"/>
    </row>
    <row r="67" spans="2:16" ht="14.25" customHeight="1">
      <c r="B67" s="15">
        <v>3113</v>
      </c>
      <c r="D67" s="15"/>
      <c r="E67" s="15"/>
      <c r="F67" s="15"/>
      <c r="G67" s="55">
        <f>SUM(G56:G66)</f>
        <v>1017541</v>
      </c>
      <c r="H67" s="55">
        <f>SUM(H56:H66)</f>
        <v>1113000</v>
      </c>
      <c r="I67" s="26"/>
      <c r="J67" s="26"/>
      <c r="K67" s="30"/>
      <c r="L67" s="28"/>
      <c r="M67" s="25"/>
      <c r="N67" s="5"/>
      <c r="O67" s="5"/>
      <c r="P67" s="5"/>
    </row>
    <row r="68" spans="7:16" ht="12.75">
      <c r="G68" s="1"/>
      <c r="H68" s="1"/>
      <c r="I68" s="26"/>
      <c r="J68" s="26"/>
      <c r="K68" s="29"/>
      <c r="L68" s="29"/>
      <c r="M68" s="25"/>
      <c r="O68" s="4"/>
      <c r="P68" s="6"/>
    </row>
    <row r="69" spans="2:13" ht="12.75">
      <c r="B69" s="2" t="s">
        <v>29</v>
      </c>
      <c r="G69" s="1"/>
      <c r="H69" s="1"/>
      <c r="I69" s="26"/>
      <c r="J69" s="26"/>
      <c r="K69" s="25"/>
      <c r="L69" s="25"/>
      <c r="M69" s="25"/>
    </row>
    <row r="70" spans="2:13" ht="12.75">
      <c r="B70" s="16">
        <v>3314</v>
      </c>
      <c r="C70">
        <v>5021</v>
      </c>
      <c r="F70" t="s">
        <v>16</v>
      </c>
      <c r="G70" s="54">
        <v>47000</v>
      </c>
      <c r="H70" s="54">
        <v>49000</v>
      </c>
      <c r="I70" s="36" t="s">
        <v>637</v>
      </c>
      <c r="J70" s="26"/>
      <c r="K70" s="25"/>
      <c r="L70" s="25"/>
      <c r="M70" s="25"/>
    </row>
    <row r="71" spans="2:13" ht="12.75">
      <c r="B71" s="16"/>
      <c r="C71">
        <v>5031</v>
      </c>
      <c r="F71" t="s">
        <v>30</v>
      </c>
      <c r="G71" s="54">
        <v>3632</v>
      </c>
      <c r="H71" s="54">
        <v>4000</v>
      </c>
      <c r="I71" s="36" t="s">
        <v>0</v>
      </c>
      <c r="J71" s="26"/>
      <c r="K71" s="25"/>
      <c r="L71" s="25"/>
      <c r="M71" s="25"/>
    </row>
    <row r="72" spans="2:13" ht="12.75">
      <c r="B72" s="16"/>
      <c r="C72">
        <v>5032</v>
      </c>
      <c r="F72" t="s">
        <v>118</v>
      </c>
      <c r="G72" s="54">
        <v>1350</v>
      </c>
      <c r="H72" s="54">
        <v>1500</v>
      </c>
      <c r="I72" s="36"/>
      <c r="J72" s="26"/>
      <c r="K72" s="25"/>
      <c r="L72" s="25"/>
      <c r="M72" s="25"/>
    </row>
    <row r="73" spans="3:13" ht="12.75">
      <c r="C73">
        <v>5136</v>
      </c>
      <c r="F73" t="s">
        <v>17</v>
      </c>
      <c r="G73" s="1">
        <v>10235</v>
      </c>
      <c r="H73" s="1">
        <v>12000</v>
      </c>
      <c r="I73" s="26"/>
      <c r="J73" s="26"/>
      <c r="K73" s="25"/>
      <c r="L73" s="25"/>
      <c r="M73" s="25"/>
    </row>
    <row r="74" spans="3:13" ht="12.75">
      <c r="C74">
        <v>5137</v>
      </c>
      <c r="F74" t="s">
        <v>440</v>
      </c>
      <c r="G74" s="1">
        <v>20000</v>
      </c>
      <c r="H74" s="1">
        <v>0</v>
      </c>
      <c r="I74" s="26" t="s">
        <v>441</v>
      </c>
      <c r="J74" s="26"/>
      <c r="K74" s="25"/>
      <c r="L74" s="25"/>
      <c r="M74" s="25"/>
    </row>
    <row r="75" spans="3:13" ht="12.75">
      <c r="C75">
        <v>5139</v>
      </c>
      <c r="F75" t="s">
        <v>31</v>
      </c>
      <c r="G75" s="1">
        <v>500</v>
      </c>
      <c r="H75" s="1">
        <v>500</v>
      </c>
      <c r="I75" s="26" t="s">
        <v>0</v>
      </c>
      <c r="J75" s="26"/>
      <c r="K75" s="25"/>
      <c r="L75" s="25"/>
      <c r="M75" s="25"/>
    </row>
    <row r="76" spans="3:13" ht="12.75">
      <c r="C76">
        <v>5161</v>
      </c>
      <c r="F76" t="s">
        <v>18</v>
      </c>
      <c r="G76" s="1">
        <v>100</v>
      </c>
      <c r="H76" s="1">
        <v>500</v>
      </c>
      <c r="I76" s="26"/>
      <c r="J76" s="26"/>
      <c r="K76" s="25"/>
      <c r="L76" s="25"/>
      <c r="M76" s="25"/>
    </row>
    <row r="77" spans="3:13" ht="12.75">
      <c r="C77">
        <v>5162</v>
      </c>
      <c r="F77" s="20" t="s">
        <v>194</v>
      </c>
      <c r="G77" s="54">
        <v>13000</v>
      </c>
      <c r="H77" s="54">
        <v>10000</v>
      </c>
      <c r="I77" s="26" t="s">
        <v>203</v>
      </c>
      <c r="J77" s="26"/>
      <c r="K77" s="25"/>
      <c r="L77" s="25"/>
      <c r="M77" s="25"/>
    </row>
    <row r="78" spans="3:13" ht="12.75">
      <c r="C78">
        <v>5168</v>
      </c>
      <c r="F78" s="20" t="s">
        <v>408</v>
      </c>
      <c r="G78" s="54">
        <v>2500</v>
      </c>
      <c r="H78" s="54">
        <v>1000</v>
      </c>
      <c r="I78" s="26"/>
      <c r="J78" s="26"/>
      <c r="K78" s="25"/>
      <c r="L78" s="25"/>
      <c r="M78" s="25"/>
    </row>
    <row r="79" spans="3:13" ht="12.75">
      <c r="C79">
        <v>5901</v>
      </c>
      <c r="F79" t="s">
        <v>69</v>
      </c>
      <c r="G79" s="54">
        <v>794</v>
      </c>
      <c r="H79" s="54">
        <v>2000</v>
      </c>
      <c r="I79" s="26" t="s">
        <v>0</v>
      </c>
      <c r="J79" s="26"/>
      <c r="K79" s="25"/>
      <c r="L79" s="25"/>
      <c r="M79" s="25"/>
    </row>
    <row r="80" spans="1:13" ht="12.75">
      <c r="A80" s="15"/>
      <c r="B80" s="15">
        <v>3314</v>
      </c>
      <c r="C80" s="15"/>
      <c r="D80" s="15"/>
      <c r="E80" s="15"/>
      <c r="F80" s="15"/>
      <c r="G80" s="55">
        <f>SUM(G70:G79)</f>
        <v>99111</v>
      </c>
      <c r="H80" s="55">
        <f>SUM(H70:H79)</f>
        <v>80500</v>
      </c>
      <c r="I80" s="26"/>
      <c r="J80" s="26"/>
      <c r="K80" s="25"/>
      <c r="L80" s="25"/>
      <c r="M80" s="25"/>
    </row>
    <row r="81" spans="1:13" ht="6.75" customHeight="1">
      <c r="A81" s="15"/>
      <c r="B81" s="15"/>
      <c r="C81" s="15"/>
      <c r="D81" s="15"/>
      <c r="E81" s="15"/>
      <c r="F81" s="15"/>
      <c r="G81" s="55"/>
      <c r="H81" s="55"/>
      <c r="I81" s="26"/>
      <c r="J81" s="26"/>
      <c r="K81" s="25"/>
      <c r="L81" s="25"/>
      <c r="M81" s="25"/>
    </row>
    <row r="82" spans="1:13" ht="12.75">
      <c r="A82" s="15"/>
      <c r="B82" s="15" t="s">
        <v>409</v>
      </c>
      <c r="C82" s="15"/>
      <c r="D82" s="15"/>
      <c r="E82" s="15"/>
      <c r="F82" s="15"/>
      <c r="G82" s="55"/>
      <c r="H82" s="55"/>
      <c r="I82" s="26"/>
      <c r="J82" s="26"/>
      <c r="K82" s="25"/>
      <c r="L82" s="25"/>
      <c r="M82" s="25"/>
    </row>
    <row r="83" spans="1:13" ht="15.75" customHeight="1">
      <c r="A83" s="15"/>
      <c r="B83" s="63">
        <v>3319</v>
      </c>
      <c r="C83" s="63">
        <v>5021</v>
      </c>
      <c r="D83" s="63"/>
      <c r="E83" s="63"/>
      <c r="F83" t="s">
        <v>16</v>
      </c>
      <c r="G83" s="64">
        <v>4431</v>
      </c>
      <c r="H83" s="54">
        <v>8500</v>
      </c>
      <c r="I83" s="26" t="s">
        <v>638</v>
      </c>
      <c r="J83" s="26"/>
      <c r="K83" s="25"/>
      <c r="L83" s="25"/>
      <c r="M83" s="25"/>
    </row>
    <row r="84" spans="1:13" ht="12.75">
      <c r="A84" s="15"/>
      <c r="B84" s="63"/>
      <c r="C84" s="63">
        <v>5167</v>
      </c>
      <c r="D84" s="63"/>
      <c r="E84" s="63"/>
      <c r="F84" t="s">
        <v>28</v>
      </c>
      <c r="G84" s="64">
        <v>1700</v>
      </c>
      <c r="H84" s="64">
        <v>0</v>
      </c>
      <c r="I84" s="26" t="s">
        <v>0</v>
      </c>
      <c r="J84" s="26"/>
      <c r="K84" s="25"/>
      <c r="L84" s="25"/>
      <c r="M84" s="25"/>
    </row>
    <row r="85" spans="1:13" ht="12.75">
      <c r="A85" s="15"/>
      <c r="B85" t="s">
        <v>0</v>
      </c>
      <c r="C85" s="63">
        <v>5173</v>
      </c>
      <c r="D85" s="63"/>
      <c r="E85" s="63"/>
      <c r="F85" t="s">
        <v>423</v>
      </c>
      <c r="G85" s="64">
        <v>369</v>
      </c>
      <c r="H85" s="64">
        <v>500</v>
      </c>
      <c r="I85" s="26" t="s">
        <v>0</v>
      </c>
      <c r="J85" s="26"/>
      <c r="K85" s="25"/>
      <c r="L85" s="25"/>
      <c r="M85" s="25"/>
    </row>
    <row r="86" spans="1:13" ht="12.75">
      <c r="A86" s="15" t="s">
        <v>0</v>
      </c>
      <c r="B86" s="15">
        <v>3319</v>
      </c>
      <c r="C86" s="15"/>
      <c r="D86" s="15"/>
      <c r="E86" s="15"/>
      <c r="F86" s="15"/>
      <c r="G86" s="55">
        <f>SUM(G83:G85)</f>
        <v>6500</v>
      </c>
      <c r="H86" s="55">
        <f>SUM(H83:H85)</f>
        <v>9000</v>
      </c>
      <c r="I86" s="26"/>
      <c r="J86" s="26"/>
      <c r="K86" s="25"/>
      <c r="L86" s="25"/>
      <c r="M86" s="25"/>
    </row>
    <row r="87" spans="1:13" ht="7.5" customHeight="1">
      <c r="A87" s="15"/>
      <c r="B87" s="63"/>
      <c r="C87" s="63"/>
      <c r="D87" s="63"/>
      <c r="E87" s="63"/>
      <c r="F87" s="63"/>
      <c r="G87" s="64"/>
      <c r="H87" s="64"/>
      <c r="I87" s="26"/>
      <c r="J87" s="26"/>
      <c r="K87" s="25"/>
      <c r="L87" s="25"/>
      <c r="M87" s="25"/>
    </row>
    <row r="88" spans="2:19" ht="12.75">
      <c r="B88" s="2" t="s">
        <v>127</v>
      </c>
      <c r="G88" s="54"/>
      <c r="H88" s="54"/>
      <c r="I88" s="26"/>
      <c r="J88" s="31"/>
      <c r="K88" s="32"/>
      <c r="L88" s="32"/>
      <c r="M88" s="32"/>
      <c r="N88" s="11"/>
      <c r="O88" s="11"/>
      <c r="P88" s="12"/>
      <c r="Q88" s="12"/>
      <c r="R88" s="13"/>
      <c r="S88" s="13"/>
    </row>
    <row r="89" spans="2:19" ht="12.75">
      <c r="B89">
        <v>3326</v>
      </c>
      <c r="C89">
        <v>5139</v>
      </c>
      <c r="F89" t="s">
        <v>9</v>
      </c>
      <c r="G89" s="54">
        <v>1000</v>
      </c>
      <c r="H89" s="54">
        <v>1000</v>
      </c>
      <c r="I89" s="26" t="s">
        <v>141</v>
      </c>
      <c r="J89" s="31"/>
      <c r="K89" s="32"/>
      <c r="L89" s="32"/>
      <c r="M89" s="32"/>
      <c r="N89" s="11"/>
      <c r="O89" s="11"/>
      <c r="P89" s="13"/>
      <c r="Q89" s="13"/>
      <c r="R89" s="12"/>
      <c r="S89" s="12"/>
    </row>
    <row r="90" spans="2:19" ht="12.75">
      <c r="B90" s="15">
        <v>3326</v>
      </c>
      <c r="C90" s="15"/>
      <c r="D90" s="15"/>
      <c r="E90" s="15"/>
      <c r="F90" s="15"/>
      <c r="G90" s="55">
        <f>SUM(G89)</f>
        <v>1000</v>
      </c>
      <c r="H90" s="55">
        <f>SUM(H89)</f>
        <v>1000</v>
      </c>
      <c r="I90" s="26"/>
      <c r="J90" s="31"/>
      <c r="K90" s="32"/>
      <c r="L90" s="32"/>
      <c r="M90" s="32"/>
      <c r="N90" s="11"/>
      <c r="O90" s="11"/>
      <c r="P90" s="13"/>
      <c r="Q90" s="13"/>
      <c r="R90" s="12"/>
      <c r="S90" s="12"/>
    </row>
    <row r="91" spans="2:19" ht="7.5" customHeight="1">
      <c r="B91" s="15"/>
      <c r="C91" s="15"/>
      <c r="D91" s="15"/>
      <c r="E91" s="15"/>
      <c r="F91" s="15"/>
      <c r="G91" s="55"/>
      <c r="H91" s="55"/>
      <c r="I91" s="26"/>
      <c r="J91" s="31"/>
      <c r="K91" s="32"/>
      <c r="L91" s="32"/>
      <c r="M91" s="32"/>
      <c r="N91" s="11"/>
      <c r="O91" s="11"/>
      <c r="P91" s="13"/>
      <c r="Q91" s="13"/>
      <c r="R91" s="12"/>
      <c r="S91" s="12"/>
    </row>
    <row r="92" spans="2:19" ht="13.5" customHeight="1">
      <c r="B92" s="15" t="s">
        <v>707</v>
      </c>
      <c r="C92" s="15"/>
      <c r="D92" s="15"/>
      <c r="E92" s="15"/>
      <c r="F92" s="15"/>
      <c r="G92" s="55"/>
      <c r="H92" s="55"/>
      <c r="I92" s="26"/>
      <c r="J92" s="31"/>
      <c r="K92" s="32"/>
      <c r="L92" s="32"/>
      <c r="M92" s="32"/>
      <c r="N92" s="11"/>
      <c r="O92" s="11"/>
      <c r="P92" s="13"/>
      <c r="Q92" s="13"/>
      <c r="R92" s="12"/>
      <c r="S92" s="12"/>
    </row>
    <row r="93" spans="2:19" ht="24" customHeight="1">
      <c r="B93" s="110">
        <v>3330</v>
      </c>
      <c r="C93" s="110">
        <v>5240</v>
      </c>
      <c r="D93" s="110"/>
      <c r="E93" s="110"/>
      <c r="F93" s="68" t="s">
        <v>708</v>
      </c>
      <c r="G93" s="64">
        <v>0</v>
      </c>
      <c r="H93" s="318">
        <v>10000</v>
      </c>
      <c r="I93" s="36" t="s">
        <v>709</v>
      </c>
      <c r="J93" s="31"/>
      <c r="K93" s="32"/>
      <c r="L93" s="32"/>
      <c r="M93" s="32"/>
      <c r="N93" s="11"/>
      <c r="O93" s="11"/>
      <c r="P93" s="13"/>
      <c r="Q93" s="13"/>
      <c r="R93" s="12"/>
      <c r="S93" s="12"/>
    </row>
    <row r="94" spans="2:19" ht="14.25" customHeight="1">
      <c r="B94" s="15">
        <v>3330</v>
      </c>
      <c r="C94" s="15"/>
      <c r="D94" s="15"/>
      <c r="E94" s="15"/>
      <c r="F94" s="15"/>
      <c r="G94" s="55">
        <f>SUM(G93)</f>
        <v>0</v>
      </c>
      <c r="H94" s="55">
        <f>SUM(H93)</f>
        <v>10000</v>
      </c>
      <c r="I94" s="26"/>
      <c r="J94" s="31"/>
      <c r="K94" s="32"/>
      <c r="L94" s="32"/>
      <c r="M94" s="32"/>
      <c r="N94" s="11"/>
      <c r="O94" s="11"/>
      <c r="P94" s="13"/>
      <c r="Q94" s="13"/>
      <c r="R94" s="12"/>
      <c r="S94" s="12"/>
    </row>
    <row r="95" spans="2:19" ht="7.5" customHeight="1">
      <c r="B95" s="15"/>
      <c r="C95" s="15"/>
      <c r="D95" s="15"/>
      <c r="E95" s="15"/>
      <c r="F95" s="15"/>
      <c r="G95" s="55"/>
      <c r="H95" s="55"/>
      <c r="I95" s="26"/>
      <c r="J95" s="31"/>
      <c r="K95" s="32"/>
      <c r="L95" s="32"/>
      <c r="M95" s="32"/>
      <c r="N95" s="11"/>
      <c r="O95" s="11"/>
      <c r="P95" s="13"/>
      <c r="Q95" s="13"/>
      <c r="R95" s="12"/>
      <c r="S95" s="12"/>
    </row>
    <row r="96" spans="2:19" ht="12.75">
      <c r="B96" s="2" t="s">
        <v>34</v>
      </c>
      <c r="G96" s="54"/>
      <c r="H96" s="54"/>
      <c r="I96" s="26"/>
      <c r="J96" s="31"/>
      <c r="K96" s="32"/>
      <c r="L96" s="32"/>
      <c r="M96" s="32"/>
      <c r="N96" s="11"/>
      <c r="O96" s="11"/>
      <c r="P96" s="13"/>
      <c r="Q96" s="13"/>
      <c r="R96" s="12"/>
      <c r="S96" s="12"/>
    </row>
    <row r="97" spans="2:19" ht="12.75">
      <c r="B97">
        <v>3341</v>
      </c>
      <c r="C97">
        <v>5171</v>
      </c>
      <c r="F97" t="s">
        <v>14</v>
      </c>
      <c r="G97" s="54">
        <v>30000</v>
      </c>
      <c r="H97" s="54">
        <v>25000</v>
      </c>
      <c r="I97" s="26" t="s">
        <v>442</v>
      </c>
      <c r="J97" s="31"/>
      <c r="K97" s="32"/>
      <c r="L97" s="32"/>
      <c r="M97" s="32"/>
      <c r="N97" s="11"/>
      <c r="O97" s="11"/>
      <c r="P97" s="13"/>
      <c r="Q97" s="13"/>
      <c r="R97" s="12"/>
      <c r="S97" s="12"/>
    </row>
    <row r="98" spans="3:19" ht="14.25" customHeight="1">
      <c r="C98">
        <v>5901</v>
      </c>
      <c r="F98" t="s">
        <v>87</v>
      </c>
      <c r="G98" s="54">
        <v>0</v>
      </c>
      <c r="H98" s="54">
        <v>5000</v>
      </c>
      <c r="I98" s="26" t="s">
        <v>185</v>
      </c>
      <c r="J98" s="31"/>
      <c r="K98" s="32"/>
      <c r="L98" s="32"/>
      <c r="M98" s="32"/>
      <c r="N98" s="11"/>
      <c r="O98" s="11"/>
      <c r="P98" s="13"/>
      <c r="Q98" s="13"/>
      <c r="R98" s="12"/>
      <c r="S98" s="12"/>
    </row>
    <row r="99" spans="2:19" ht="12.75">
      <c r="B99" s="15">
        <v>3341</v>
      </c>
      <c r="C99" s="15"/>
      <c r="D99" s="15"/>
      <c r="E99" s="15"/>
      <c r="F99" s="15"/>
      <c r="G99" s="21">
        <f>SUM(G97:G98)</f>
        <v>30000</v>
      </c>
      <c r="H99" s="21">
        <f>SUM(H97:H98)</f>
        <v>30000</v>
      </c>
      <c r="I99" s="26"/>
      <c r="J99" s="31"/>
      <c r="K99" s="32"/>
      <c r="L99" s="32"/>
      <c r="M99" s="32"/>
      <c r="N99" s="11"/>
      <c r="O99" s="11"/>
      <c r="P99" s="13"/>
      <c r="Q99" s="13"/>
      <c r="R99" s="12"/>
      <c r="S99" s="12"/>
    </row>
    <row r="100" spans="7:19" ht="5.25" customHeight="1">
      <c r="G100" s="1"/>
      <c r="H100" s="1"/>
      <c r="I100" s="26"/>
      <c r="J100" s="31"/>
      <c r="K100" s="32"/>
      <c r="L100" s="32"/>
      <c r="M100" s="32"/>
      <c r="N100" s="11"/>
      <c r="O100" s="11"/>
      <c r="P100" s="12"/>
      <c r="Q100" s="12"/>
      <c r="R100" s="13"/>
      <c r="S100" s="13"/>
    </row>
    <row r="101" spans="2:19" ht="12.75">
      <c r="B101" s="2" t="s">
        <v>119</v>
      </c>
      <c r="G101" s="1"/>
      <c r="H101" s="1"/>
      <c r="I101" s="26" t="s">
        <v>0</v>
      </c>
      <c r="J101" s="31"/>
      <c r="K101" s="32"/>
      <c r="L101" s="32"/>
      <c r="M101" s="32"/>
      <c r="N101" s="11"/>
      <c r="O101" s="11"/>
      <c r="P101" s="13"/>
      <c r="Q101" s="13"/>
      <c r="R101" s="12"/>
      <c r="S101" s="12"/>
    </row>
    <row r="102" spans="2:19" ht="12.75">
      <c r="B102">
        <v>3349</v>
      </c>
      <c r="C102">
        <v>5161</v>
      </c>
      <c r="F102" t="s">
        <v>18</v>
      </c>
      <c r="G102" s="1">
        <v>5000</v>
      </c>
      <c r="H102" s="1">
        <v>5000</v>
      </c>
      <c r="I102" s="26" t="s">
        <v>128</v>
      </c>
      <c r="J102" s="31"/>
      <c r="K102" s="32"/>
      <c r="L102" s="32"/>
      <c r="M102" s="32"/>
      <c r="N102" s="11"/>
      <c r="O102" s="11"/>
      <c r="P102" s="13"/>
      <c r="Q102" s="13"/>
      <c r="R102" s="12"/>
      <c r="S102" s="12"/>
    </row>
    <row r="103" spans="3:19" ht="12.75">
      <c r="C103">
        <v>5169</v>
      </c>
      <c r="F103" t="s">
        <v>8</v>
      </c>
      <c r="G103" s="1">
        <v>85000</v>
      </c>
      <c r="H103" s="1">
        <v>70000</v>
      </c>
      <c r="I103" s="26" t="s">
        <v>147</v>
      </c>
      <c r="J103" s="31"/>
      <c r="K103" s="32"/>
      <c r="L103" s="32"/>
      <c r="M103" s="32"/>
      <c r="N103" s="11"/>
      <c r="O103" s="11"/>
      <c r="P103" s="13"/>
      <c r="Q103" s="13"/>
      <c r="R103" s="12"/>
      <c r="S103" s="12"/>
    </row>
    <row r="104" spans="2:19" ht="12.75">
      <c r="B104" s="15">
        <v>3349</v>
      </c>
      <c r="C104" s="15"/>
      <c r="D104" s="15"/>
      <c r="E104" s="15"/>
      <c r="F104" s="15"/>
      <c r="G104" s="21">
        <f>SUM(G102:G103)</f>
        <v>90000</v>
      </c>
      <c r="H104" s="21">
        <f>SUM(H102:H103)</f>
        <v>75000</v>
      </c>
      <c r="I104" s="26"/>
      <c r="J104" s="31"/>
      <c r="K104" s="32"/>
      <c r="L104" s="32"/>
      <c r="M104" s="32"/>
      <c r="N104" s="11"/>
      <c r="O104" s="11"/>
      <c r="P104" s="13"/>
      <c r="Q104" s="13"/>
      <c r="R104" s="12"/>
      <c r="S104" s="12"/>
    </row>
    <row r="105" spans="2:19" ht="6" customHeight="1">
      <c r="B105" s="15"/>
      <c r="C105" s="15"/>
      <c r="D105" s="15"/>
      <c r="E105" s="15"/>
      <c r="F105" s="15"/>
      <c r="G105" s="21"/>
      <c r="H105" s="21"/>
      <c r="I105" s="26"/>
      <c r="J105" s="31"/>
      <c r="K105" s="32"/>
      <c r="L105" s="32"/>
      <c r="M105" s="32"/>
      <c r="N105" s="11"/>
      <c r="O105" s="11"/>
      <c r="P105" s="13"/>
      <c r="Q105" s="13"/>
      <c r="R105" s="12"/>
      <c r="S105" s="12"/>
    </row>
    <row r="106" spans="2:13" ht="12.75">
      <c r="B106" s="2" t="s">
        <v>67</v>
      </c>
      <c r="G106" s="54"/>
      <c r="H106" s="54"/>
      <c r="I106" s="26" t="s">
        <v>0</v>
      </c>
      <c r="J106" s="26"/>
      <c r="K106" s="25"/>
      <c r="L106" s="25"/>
      <c r="M106" s="25"/>
    </row>
    <row r="107" spans="2:13" ht="12.75">
      <c r="B107">
        <v>3391</v>
      </c>
      <c r="C107">
        <v>5139</v>
      </c>
      <c r="F107" t="s">
        <v>38</v>
      </c>
      <c r="G107" s="54">
        <v>126</v>
      </c>
      <c r="H107" s="54" t="s">
        <v>0</v>
      </c>
      <c r="I107" s="26" t="s">
        <v>0</v>
      </c>
      <c r="J107" s="26"/>
      <c r="K107" s="25"/>
      <c r="L107" s="25"/>
      <c r="M107" s="25"/>
    </row>
    <row r="108" spans="3:13" ht="12.75">
      <c r="C108">
        <v>5163</v>
      </c>
      <c r="F108" t="s">
        <v>26</v>
      </c>
      <c r="G108" s="54">
        <v>1120</v>
      </c>
      <c r="H108" s="54"/>
      <c r="I108" s="26"/>
      <c r="J108" s="26"/>
      <c r="K108" s="25"/>
      <c r="L108" s="25"/>
      <c r="M108" s="25"/>
    </row>
    <row r="109" spans="3:13" ht="12.75">
      <c r="C109">
        <v>5169</v>
      </c>
      <c r="F109" t="s">
        <v>101</v>
      </c>
      <c r="G109" s="54">
        <v>58605</v>
      </c>
      <c r="H109" s="54"/>
      <c r="I109" s="26"/>
      <c r="J109" s="26"/>
      <c r="K109" s="25"/>
      <c r="L109" s="25"/>
      <c r="M109" s="25"/>
    </row>
    <row r="110" spans="3:13" ht="12.75">
      <c r="C110">
        <v>5194</v>
      </c>
      <c r="F110" t="s">
        <v>33</v>
      </c>
      <c r="G110" s="54">
        <v>10149</v>
      </c>
      <c r="H110" s="54"/>
      <c r="I110" s="26"/>
      <c r="J110" s="26"/>
      <c r="K110" s="25"/>
      <c r="L110" s="25"/>
      <c r="M110" s="25"/>
    </row>
    <row r="111" spans="3:13" ht="12.75">
      <c r="C111">
        <v>5901</v>
      </c>
      <c r="F111" t="s">
        <v>117</v>
      </c>
      <c r="G111" s="54">
        <v>0</v>
      </c>
      <c r="H111" s="317">
        <v>120000</v>
      </c>
      <c r="I111" s="26" t="s">
        <v>602</v>
      </c>
      <c r="J111" s="26"/>
      <c r="K111" s="25"/>
      <c r="L111" s="25"/>
      <c r="M111" s="25"/>
    </row>
    <row r="112" spans="2:13" ht="12.75">
      <c r="B112" s="15">
        <v>3391</v>
      </c>
      <c r="C112" s="15"/>
      <c r="D112" s="15"/>
      <c r="E112" s="15"/>
      <c r="F112" s="15"/>
      <c r="G112" s="55">
        <f>SUM(G107:G111)</f>
        <v>70000</v>
      </c>
      <c r="H112" s="55">
        <f>SUM(H107:H111)</f>
        <v>120000</v>
      </c>
      <c r="I112" s="26"/>
      <c r="J112" s="26"/>
      <c r="K112" s="25"/>
      <c r="L112" s="25"/>
      <c r="M112" s="25"/>
    </row>
    <row r="113" spans="7:13" ht="12.75">
      <c r="G113" s="54"/>
      <c r="H113" s="54"/>
      <c r="I113" s="26"/>
      <c r="J113" s="26"/>
      <c r="K113" s="25"/>
      <c r="L113" s="25"/>
      <c r="M113" s="25"/>
    </row>
    <row r="114" spans="2:13" ht="12.75">
      <c r="B114" s="2" t="s">
        <v>66</v>
      </c>
      <c r="G114" s="54"/>
      <c r="H114" s="54"/>
      <c r="I114" s="26"/>
      <c r="J114" s="26"/>
      <c r="K114" s="25"/>
      <c r="L114" s="25"/>
      <c r="M114" s="25"/>
    </row>
    <row r="115" spans="2:13" ht="12.75">
      <c r="B115" s="63">
        <v>3399</v>
      </c>
      <c r="C115">
        <v>5021</v>
      </c>
      <c r="F115" t="s">
        <v>16</v>
      </c>
      <c r="G115" s="54">
        <v>12520</v>
      </c>
      <c r="H115" s="54"/>
      <c r="I115" s="26" t="s">
        <v>0</v>
      </c>
      <c r="J115" s="26"/>
      <c r="K115" s="25"/>
      <c r="L115" s="25"/>
      <c r="M115" s="25"/>
    </row>
    <row r="116" spans="1:13" ht="12.75">
      <c r="A116" s="68"/>
      <c r="B116" s="68" t="s">
        <v>0</v>
      </c>
      <c r="C116" s="110">
        <v>5139</v>
      </c>
      <c r="D116" s="110"/>
      <c r="E116" s="110"/>
      <c r="F116" s="68" t="s">
        <v>38</v>
      </c>
      <c r="G116" s="64">
        <v>25902</v>
      </c>
      <c r="H116" s="64"/>
      <c r="I116" s="36" t="s">
        <v>0</v>
      </c>
      <c r="J116" s="26"/>
      <c r="K116" s="25"/>
      <c r="L116" s="25"/>
      <c r="M116" s="25"/>
    </row>
    <row r="117" spans="1:13" ht="12.75">
      <c r="A117" s="68"/>
      <c r="B117" s="110"/>
      <c r="C117" s="110">
        <v>5169</v>
      </c>
      <c r="D117" s="110"/>
      <c r="E117" s="110"/>
      <c r="F117" s="68" t="s">
        <v>101</v>
      </c>
      <c r="G117" s="64">
        <v>42000</v>
      </c>
      <c r="H117" s="64"/>
      <c r="I117" s="36"/>
      <c r="J117" s="26"/>
      <c r="K117" s="25"/>
      <c r="L117" s="25"/>
      <c r="M117" s="25"/>
    </row>
    <row r="118" spans="1:13" ht="12.75">
      <c r="A118" s="68"/>
      <c r="B118" s="110"/>
      <c r="C118" s="110">
        <v>5173</v>
      </c>
      <c r="D118" s="110"/>
      <c r="E118" s="110"/>
      <c r="F118" s="68" t="s">
        <v>423</v>
      </c>
      <c r="G118" s="64">
        <v>655</v>
      </c>
      <c r="H118" s="64"/>
      <c r="I118" s="36"/>
      <c r="J118" s="26"/>
      <c r="K118" s="25"/>
      <c r="L118" s="25"/>
      <c r="M118" s="25"/>
    </row>
    <row r="119" spans="1:13" ht="12.75">
      <c r="A119" s="68"/>
      <c r="B119" s="110"/>
      <c r="C119" s="110">
        <v>5175</v>
      </c>
      <c r="D119" s="110"/>
      <c r="E119" s="110"/>
      <c r="F119" s="68" t="s">
        <v>32</v>
      </c>
      <c r="G119" s="64">
        <v>21000</v>
      </c>
      <c r="H119" s="64"/>
      <c r="I119" s="36"/>
      <c r="J119" s="26"/>
      <c r="K119" s="25"/>
      <c r="L119" s="25"/>
      <c r="M119" s="25"/>
    </row>
    <row r="120" spans="2:13" ht="12.75">
      <c r="B120" t="s">
        <v>0</v>
      </c>
      <c r="C120">
        <v>5194</v>
      </c>
      <c r="E120">
        <v>209</v>
      </c>
      <c r="F120" t="s">
        <v>33</v>
      </c>
      <c r="G120" s="54">
        <v>25000</v>
      </c>
      <c r="H120" s="54">
        <v>25000</v>
      </c>
      <c r="I120" s="26" t="s">
        <v>120</v>
      </c>
      <c r="J120" s="26"/>
      <c r="K120" s="25"/>
      <c r="L120" s="25"/>
      <c r="M120" s="25"/>
    </row>
    <row r="121" spans="3:13" ht="12.75">
      <c r="C121">
        <v>5194</v>
      </c>
      <c r="F121" t="s">
        <v>33</v>
      </c>
      <c r="G121" s="54">
        <v>13098</v>
      </c>
      <c r="H121" s="54"/>
      <c r="I121" s="26"/>
      <c r="J121" s="26"/>
      <c r="K121" s="25"/>
      <c r="L121" s="25"/>
      <c r="M121" s="25"/>
    </row>
    <row r="122" spans="2:13" ht="12.75">
      <c r="B122" s="8"/>
      <c r="C122" s="16">
        <v>5901</v>
      </c>
      <c r="D122" s="16"/>
      <c r="E122" s="16"/>
      <c r="F122" s="16" t="s">
        <v>121</v>
      </c>
      <c r="G122" s="54">
        <v>14825</v>
      </c>
      <c r="H122" s="54">
        <v>155000</v>
      </c>
      <c r="I122" s="26" t="s">
        <v>202</v>
      </c>
      <c r="J122" s="35" t="s">
        <v>0</v>
      </c>
      <c r="K122" s="25"/>
      <c r="L122" s="25"/>
      <c r="M122" s="25"/>
    </row>
    <row r="123" spans="2:13" ht="12.75">
      <c r="B123" s="15">
        <v>3399</v>
      </c>
      <c r="C123" s="16"/>
      <c r="D123" s="16"/>
      <c r="E123" s="16"/>
      <c r="F123" s="16"/>
      <c r="G123" s="55">
        <f>SUM(G115:G122)</f>
        <v>155000</v>
      </c>
      <c r="H123" s="55">
        <f>SUM(H116:H122)</f>
        <v>180000</v>
      </c>
      <c r="I123" s="26"/>
      <c r="J123" s="35"/>
      <c r="K123" s="25"/>
      <c r="L123" s="25"/>
      <c r="M123" s="25"/>
    </row>
    <row r="124" spans="2:13" ht="8.25" customHeight="1">
      <c r="B124" s="15"/>
      <c r="C124" s="16"/>
      <c r="D124" s="16"/>
      <c r="E124" s="16"/>
      <c r="F124" s="16"/>
      <c r="G124" s="55"/>
      <c r="H124" s="55"/>
      <c r="I124" s="26"/>
      <c r="J124" s="35"/>
      <c r="K124" s="25"/>
      <c r="L124" s="25"/>
      <c r="M124" s="25"/>
    </row>
    <row r="125" spans="2:13" ht="12.75">
      <c r="B125" s="15" t="s">
        <v>367</v>
      </c>
      <c r="C125" s="16"/>
      <c r="D125" s="16"/>
      <c r="E125" s="16"/>
      <c r="F125" s="16"/>
      <c r="G125" s="55"/>
      <c r="H125" s="55"/>
      <c r="I125" s="26"/>
      <c r="J125" s="35"/>
      <c r="K125" s="25"/>
      <c r="L125" s="25"/>
      <c r="M125" s="25"/>
    </row>
    <row r="126" spans="2:13" ht="12.75">
      <c r="B126" s="15">
        <v>3412</v>
      </c>
      <c r="C126" s="16">
        <v>5021</v>
      </c>
      <c r="D126" s="16"/>
      <c r="E126" s="16"/>
      <c r="F126" t="s">
        <v>219</v>
      </c>
      <c r="G126" s="64">
        <v>32000</v>
      </c>
      <c r="H126" s="329">
        <v>32000</v>
      </c>
      <c r="I126" s="26" t="s">
        <v>639</v>
      </c>
      <c r="J126" s="35"/>
      <c r="K126" s="25"/>
      <c r="L126" s="25"/>
      <c r="M126" s="25"/>
    </row>
    <row r="127" spans="2:13" ht="12.75">
      <c r="B127" s="63"/>
      <c r="C127" s="16">
        <v>5132</v>
      </c>
      <c r="D127" s="16"/>
      <c r="E127" s="16"/>
      <c r="F127" t="s">
        <v>44</v>
      </c>
      <c r="G127" s="64">
        <v>100</v>
      </c>
      <c r="H127" s="64">
        <v>500</v>
      </c>
      <c r="I127" s="26"/>
      <c r="J127" s="35"/>
      <c r="K127" s="25"/>
      <c r="L127" s="25"/>
      <c r="M127" s="25"/>
    </row>
    <row r="128" spans="2:13" ht="12.75">
      <c r="B128" s="63"/>
      <c r="C128" s="16">
        <v>5137</v>
      </c>
      <c r="D128" s="16"/>
      <c r="E128" s="16"/>
      <c r="F128" t="s">
        <v>440</v>
      </c>
      <c r="G128" s="64">
        <v>6000</v>
      </c>
      <c r="H128" s="64">
        <v>4000</v>
      </c>
      <c r="I128" s="26" t="s">
        <v>612</v>
      </c>
      <c r="J128" s="35"/>
      <c r="K128" s="25"/>
      <c r="L128" s="25"/>
      <c r="M128" s="25"/>
    </row>
    <row r="129" spans="2:13" ht="12.75">
      <c r="B129" s="63"/>
      <c r="C129" s="16">
        <v>5139</v>
      </c>
      <c r="D129" s="16"/>
      <c r="E129" s="16"/>
      <c r="F129" t="s">
        <v>38</v>
      </c>
      <c r="G129" s="64">
        <v>6000</v>
      </c>
      <c r="H129" s="64">
        <v>2000</v>
      </c>
      <c r="I129" s="26"/>
      <c r="J129" s="35"/>
      <c r="K129" s="25"/>
      <c r="L129" s="25"/>
      <c r="M129" s="25"/>
    </row>
    <row r="130" spans="2:13" ht="12.75">
      <c r="B130" s="63"/>
      <c r="C130" s="16">
        <v>5151</v>
      </c>
      <c r="D130" s="16"/>
      <c r="E130" s="16"/>
      <c r="F130" t="s">
        <v>369</v>
      </c>
      <c r="G130" s="64">
        <v>5500</v>
      </c>
      <c r="H130" s="64">
        <v>5000</v>
      </c>
      <c r="I130" s="26"/>
      <c r="J130" s="35"/>
      <c r="K130" s="25"/>
      <c r="L130" s="25"/>
      <c r="M130" s="25"/>
    </row>
    <row r="131" spans="2:13" ht="12.75">
      <c r="B131" s="63"/>
      <c r="C131" s="16">
        <v>5153</v>
      </c>
      <c r="D131" s="16"/>
      <c r="E131" s="16"/>
      <c r="F131" t="s">
        <v>11</v>
      </c>
      <c r="G131" s="64">
        <v>13000</v>
      </c>
      <c r="H131" s="64">
        <v>10000</v>
      </c>
      <c r="I131" s="26"/>
      <c r="J131" s="35"/>
      <c r="K131" s="25"/>
      <c r="L131" s="25"/>
      <c r="M131" s="25"/>
    </row>
    <row r="132" spans="2:13" ht="12.75">
      <c r="B132" s="63"/>
      <c r="C132" s="63">
        <v>5154</v>
      </c>
      <c r="D132" s="16"/>
      <c r="E132" s="16"/>
      <c r="F132" t="s">
        <v>370</v>
      </c>
      <c r="G132" s="64">
        <v>38000</v>
      </c>
      <c r="H132" s="64">
        <v>36000</v>
      </c>
      <c r="I132" s="26"/>
      <c r="J132" s="35"/>
      <c r="K132" s="25"/>
      <c r="L132" s="25"/>
      <c r="M132" s="25"/>
    </row>
    <row r="133" spans="2:13" ht="12.75">
      <c r="B133" s="63"/>
      <c r="C133" s="63">
        <v>5156</v>
      </c>
      <c r="D133" s="16"/>
      <c r="E133" s="16"/>
      <c r="F133" t="s">
        <v>148</v>
      </c>
      <c r="G133" s="64">
        <v>300</v>
      </c>
      <c r="H133" s="64">
        <v>300</v>
      </c>
      <c r="I133" s="26"/>
      <c r="J133" s="35"/>
      <c r="K133" s="25"/>
      <c r="L133" s="25"/>
      <c r="M133" s="25"/>
    </row>
    <row r="134" spans="2:13" ht="12.75">
      <c r="B134" s="63"/>
      <c r="C134" s="63">
        <v>5162</v>
      </c>
      <c r="D134" s="16"/>
      <c r="E134" s="16"/>
      <c r="F134" t="s">
        <v>410</v>
      </c>
      <c r="G134" s="64">
        <v>3800</v>
      </c>
      <c r="H134" s="64">
        <v>3800</v>
      </c>
      <c r="I134" s="26"/>
      <c r="J134" s="35"/>
      <c r="K134" s="25"/>
      <c r="L134" s="25"/>
      <c r="M134" s="25"/>
    </row>
    <row r="135" spans="2:13" ht="12.75">
      <c r="B135" s="63"/>
      <c r="C135" s="63">
        <v>5169</v>
      </c>
      <c r="D135" s="16"/>
      <c r="E135" s="16"/>
      <c r="F135" t="s">
        <v>101</v>
      </c>
      <c r="G135" s="64">
        <v>2450</v>
      </c>
      <c r="H135" s="64">
        <v>3000</v>
      </c>
      <c r="I135" s="42" t="s">
        <v>596</v>
      </c>
      <c r="J135" s="35"/>
      <c r="K135" s="25"/>
      <c r="L135" s="25"/>
      <c r="M135" s="25"/>
    </row>
    <row r="136" spans="2:13" ht="12.75">
      <c r="B136" s="63"/>
      <c r="C136" s="63">
        <v>5169</v>
      </c>
      <c r="D136" s="16"/>
      <c r="E136" s="16">
        <v>41</v>
      </c>
      <c r="F136" t="s">
        <v>101</v>
      </c>
      <c r="G136" s="64">
        <v>2800</v>
      </c>
      <c r="H136" s="64">
        <v>1600</v>
      </c>
      <c r="I136" s="26" t="s">
        <v>351</v>
      </c>
      <c r="J136" s="35"/>
      <c r="K136" s="25"/>
      <c r="L136" s="25"/>
      <c r="M136" s="25"/>
    </row>
    <row r="137" spans="2:13" ht="12.75">
      <c r="B137" s="63"/>
      <c r="C137" s="63"/>
      <c r="D137" s="16"/>
      <c r="E137" s="16">
        <v>42</v>
      </c>
      <c r="F137" t="s">
        <v>101</v>
      </c>
      <c r="G137" s="64">
        <v>1000</v>
      </c>
      <c r="H137" s="64">
        <v>1000</v>
      </c>
      <c r="I137" s="26" t="s">
        <v>353</v>
      </c>
      <c r="J137" s="35"/>
      <c r="K137" s="25"/>
      <c r="L137" s="25"/>
      <c r="M137" s="25"/>
    </row>
    <row r="138" spans="2:13" ht="12.75">
      <c r="B138" s="63"/>
      <c r="C138" s="63"/>
      <c r="D138" s="16"/>
      <c r="E138" s="16">
        <v>43</v>
      </c>
      <c r="F138" t="s">
        <v>101</v>
      </c>
      <c r="G138" s="64">
        <v>1100</v>
      </c>
      <c r="H138" s="64">
        <v>200</v>
      </c>
      <c r="I138" s="26" t="s">
        <v>411</v>
      </c>
      <c r="J138" s="35"/>
      <c r="K138" s="25"/>
      <c r="L138" s="25"/>
      <c r="M138" s="25"/>
    </row>
    <row r="139" spans="2:13" ht="12.75">
      <c r="B139" s="63"/>
      <c r="C139" s="63"/>
      <c r="D139" s="16"/>
      <c r="E139" s="63">
        <v>44</v>
      </c>
      <c r="F139" t="s">
        <v>101</v>
      </c>
      <c r="G139" s="64">
        <v>1250</v>
      </c>
      <c r="H139" s="64">
        <v>650</v>
      </c>
      <c r="I139" s="26" t="s">
        <v>352</v>
      </c>
      <c r="J139" s="35"/>
      <c r="K139" s="25"/>
      <c r="L139" s="25"/>
      <c r="M139" s="25"/>
    </row>
    <row r="140" spans="2:13" ht="24">
      <c r="B140" s="63"/>
      <c r="C140" s="63">
        <v>5171</v>
      </c>
      <c r="D140" s="16"/>
      <c r="E140" s="16"/>
      <c r="F140" t="s">
        <v>14</v>
      </c>
      <c r="G140" s="64">
        <v>22000</v>
      </c>
      <c r="H140" s="64">
        <v>45000</v>
      </c>
      <c r="I140" s="26" t="s">
        <v>597</v>
      </c>
      <c r="J140" s="35"/>
      <c r="K140" s="25"/>
      <c r="L140" s="25"/>
      <c r="M140" s="25"/>
    </row>
    <row r="141" spans="2:13" ht="12.75">
      <c r="B141" s="63"/>
      <c r="C141" s="63">
        <v>5901</v>
      </c>
      <c r="D141" s="16"/>
      <c r="E141" s="16"/>
      <c r="F141" t="s">
        <v>117</v>
      </c>
      <c r="G141" s="64">
        <v>4850</v>
      </c>
      <c r="H141" s="64">
        <v>10000</v>
      </c>
      <c r="I141" s="26" t="s">
        <v>0</v>
      </c>
      <c r="J141" s="35"/>
      <c r="K141" s="25"/>
      <c r="L141" s="25"/>
      <c r="M141" s="25"/>
    </row>
    <row r="142" spans="2:13" ht="12.75">
      <c r="B142" s="15">
        <v>3412</v>
      </c>
      <c r="C142" s="63"/>
      <c r="D142" s="16"/>
      <c r="E142" s="16"/>
      <c r="G142" s="55">
        <f>SUM(G126:G141)</f>
        <v>140150</v>
      </c>
      <c r="H142" s="55">
        <f>SUM(H126:H141)</f>
        <v>155050</v>
      </c>
      <c r="I142" s="26"/>
      <c r="J142" s="35"/>
      <c r="K142" s="25"/>
      <c r="L142" s="25"/>
      <c r="M142" s="25"/>
    </row>
    <row r="143" spans="2:13" ht="12.75">
      <c r="B143" s="15"/>
      <c r="C143" s="16"/>
      <c r="D143" s="16"/>
      <c r="E143" s="16"/>
      <c r="F143" s="16"/>
      <c r="G143" s="55"/>
      <c r="H143" s="55"/>
      <c r="I143" s="26"/>
      <c r="J143" s="35"/>
      <c r="K143" s="25"/>
      <c r="L143" s="25"/>
      <c r="M143" s="25"/>
    </row>
    <row r="144" spans="2:13" ht="12.75">
      <c r="B144" s="2" t="s">
        <v>239</v>
      </c>
      <c r="G144" s="54"/>
      <c r="H144" s="54"/>
      <c r="I144" s="26"/>
      <c r="J144" s="35"/>
      <c r="K144" s="25"/>
      <c r="L144" s="25"/>
      <c r="M144" s="25"/>
    </row>
    <row r="145" spans="1:13" ht="15.75" customHeight="1">
      <c r="A145" s="68"/>
      <c r="B145" s="68">
        <v>3419</v>
      </c>
      <c r="C145" s="68">
        <v>5222</v>
      </c>
      <c r="D145" s="68"/>
      <c r="E145" s="68">
        <v>501</v>
      </c>
      <c r="F145" s="144" t="s">
        <v>161</v>
      </c>
      <c r="G145" s="54">
        <v>12104</v>
      </c>
      <c r="H145" s="317">
        <v>10000</v>
      </c>
      <c r="I145" s="48" t="s">
        <v>375</v>
      </c>
      <c r="J145" s="35"/>
      <c r="K145" s="25"/>
      <c r="L145" s="25"/>
      <c r="M145" s="25"/>
    </row>
    <row r="146" spans="3:13" ht="12.75">
      <c r="C146">
        <v>5222</v>
      </c>
      <c r="E146">
        <v>503</v>
      </c>
      <c r="F146" s="23" t="s">
        <v>161</v>
      </c>
      <c r="G146" s="54">
        <v>200000</v>
      </c>
      <c r="H146" s="317">
        <v>206000</v>
      </c>
      <c r="I146" s="36" t="s">
        <v>130</v>
      </c>
      <c r="J146" s="35"/>
      <c r="K146" s="25"/>
      <c r="L146" s="25"/>
      <c r="M146" s="25"/>
    </row>
    <row r="147" spans="2:13" ht="12.75">
      <c r="B147" s="15">
        <v>3419</v>
      </c>
      <c r="C147" s="15"/>
      <c r="D147" s="15"/>
      <c r="E147" s="15"/>
      <c r="F147" s="15"/>
      <c r="G147" s="55">
        <f>SUM(G145:G146)</f>
        <v>212104</v>
      </c>
      <c r="H147" s="55">
        <f>SUM(H145:H146)</f>
        <v>216000</v>
      </c>
      <c r="I147" s="36"/>
      <c r="J147" s="35"/>
      <c r="K147" s="25"/>
      <c r="L147" s="25"/>
      <c r="M147" s="25"/>
    </row>
    <row r="148" spans="2:13" ht="12.75">
      <c r="B148" s="15"/>
      <c r="C148" s="15"/>
      <c r="D148" s="15"/>
      <c r="E148" s="15"/>
      <c r="F148" s="15"/>
      <c r="G148" s="55"/>
      <c r="H148" s="55"/>
      <c r="I148" s="36"/>
      <c r="J148" s="35"/>
      <c r="K148" s="25"/>
      <c r="L148" s="25"/>
      <c r="M148" s="25"/>
    </row>
    <row r="149" spans="2:13" ht="12.75">
      <c r="B149" s="15" t="s">
        <v>222</v>
      </c>
      <c r="C149" s="15"/>
      <c r="D149" s="15"/>
      <c r="E149" s="15"/>
      <c r="F149" s="15"/>
      <c r="G149" s="55"/>
      <c r="H149" s="55"/>
      <c r="I149" s="36"/>
      <c r="J149" s="35"/>
      <c r="K149" s="25"/>
      <c r="L149" s="25"/>
      <c r="M149" s="25"/>
    </row>
    <row r="150" spans="2:13" ht="12.75">
      <c r="B150" s="63">
        <v>3421</v>
      </c>
      <c r="C150" s="63">
        <v>5240</v>
      </c>
      <c r="D150" s="15"/>
      <c r="E150" s="15"/>
      <c r="F150" t="s">
        <v>572</v>
      </c>
      <c r="G150" s="54">
        <v>5000</v>
      </c>
      <c r="H150" s="317">
        <v>5000</v>
      </c>
      <c r="I150" s="36" t="s">
        <v>215</v>
      </c>
      <c r="J150" s="35"/>
      <c r="K150" s="25"/>
      <c r="L150" s="25"/>
      <c r="M150" s="25"/>
    </row>
    <row r="151" spans="2:13" ht="12.75">
      <c r="B151" s="15">
        <v>3421</v>
      </c>
      <c r="C151" s="15"/>
      <c r="D151" s="15"/>
      <c r="E151" s="15"/>
      <c r="F151" s="15"/>
      <c r="G151" s="55">
        <f>SUM(G150:G150)</f>
        <v>5000</v>
      </c>
      <c r="H151" s="55">
        <f>SUM(H150:H150)</f>
        <v>5000</v>
      </c>
      <c r="I151" s="36"/>
      <c r="J151" s="35"/>
      <c r="K151" s="25"/>
      <c r="L151" s="25"/>
      <c r="M151" s="25"/>
    </row>
    <row r="152" spans="2:13" ht="12.75">
      <c r="B152" s="15"/>
      <c r="C152" s="16"/>
      <c r="D152" s="16"/>
      <c r="E152" s="16"/>
      <c r="F152" s="16"/>
      <c r="G152" s="21"/>
      <c r="H152" s="21"/>
      <c r="I152" s="26"/>
      <c r="J152" s="35"/>
      <c r="K152" s="25"/>
      <c r="L152" s="25"/>
      <c r="M152" s="25"/>
    </row>
    <row r="153" spans="2:13" ht="12.75">
      <c r="B153" s="2" t="s">
        <v>61</v>
      </c>
      <c r="G153" s="1"/>
      <c r="H153" s="1"/>
      <c r="I153" s="26"/>
      <c r="J153" s="35"/>
      <c r="K153" s="25"/>
      <c r="L153" s="25"/>
      <c r="M153" s="25"/>
    </row>
    <row r="154" spans="2:13" ht="12.75">
      <c r="B154" s="63">
        <v>3429</v>
      </c>
      <c r="C154" s="63">
        <v>5240</v>
      </c>
      <c r="D154" s="63"/>
      <c r="E154" s="63"/>
      <c r="F154" t="s">
        <v>161</v>
      </c>
      <c r="G154" s="54">
        <v>1500</v>
      </c>
      <c r="H154" s="317">
        <v>1500</v>
      </c>
      <c r="I154" s="26" t="s">
        <v>349</v>
      </c>
      <c r="J154" s="35"/>
      <c r="K154" s="25"/>
      <c r="L154" s="25"/>
      <c r="M154" s="25"/>
    </row>
    <row r="155" spans="2:13" ht="12.75">
      <c r="B155" s="63"/>
      <c r="C155" s="63">
        <v>5240</v>
      </c>
      <c r="D155" s="63"/>
      <c r="E155" s="63">
        <v>502</v>
      </c>
      <c r="F155" t="s">
        <v>161</v>
      </c>
      <c r="G155" s="54">
        <v>3000</v>
      </c>
      <c r="H155" s="54">
        <v>0</v>
      </c>
      <c r="I155" s="26" t="s">
        <v>531</v>
      </c>
      <c r="J155" s="35"/>
      <c r="K155" s="25"/>
      <c r="L155" s="25"/>
      <c r="M155" s="25"/>
    </row>
    <row r="156" spans="3:13" ht="12.75">
      <c r="C156">
        <v>5240</v>
      </c>
      <c r="E156">
        <v>505</v>
      </c>
      <c r="F156" s="23" t="s">
        <v>161</v>
      </c>
      <c r="G156" s="54">
        <v>15000</v>
      </c>
      <c r="H156" s="317">
        <v>10000</v>
      </c>
      <c r="I156" s="36" t="s">
        <v>717</v>
      </c>
      <c r="J156" s="35"/>
      <c r="K156" s="25"/>
      <c r="L156" s="25"/>
      <c r="M156" s="25"/>
    </row>
    <row r="157" spans="3:13" ht="12.75" customHeight="1">
      <c r="C157">
        <v>5240</v>
      </c>
      <c r="E157">
        <v>505</v>
      </c>
      <c r="F157" s="23" t="s">
        <v>161</v>
      </c>
      <c r="G157" s="54">
        <v>0</v>
      </c>
      <c r="H157" s="317">
        <v>5000</v>
      </c>
      <c r="I157" s="36" t="s">
        <v>718</v>
      </c>
      <c r="J157" s="35"/>
      <c r="K157" s="25"/>
      <c r="L157" s="25"/>
      <c r="M157" s="25"/>
    </row>
    <row r="158" spans="3:13" ht="12.75">
      <c r="C158">
        <v>5240</v>
      </c>
      <c r="E158">
        <v>507</v>
      </c>
      <c r="F158" s="23" t="s">
        <v>161</v>
      </c>
      <c r="G158" s="54">
        <v>3000</v>
      </c>
      <c r="H158" s="317">
        <v>3000</v>
      </c>
      <c r="I158" s="48" t="s">
        <v>262</v>
      </c>
      <c r="J158" s="35"/>
      <c r="K158" s="25"/>
      <c r="L158" s="25"/>
      <c r="M158" s="25"/>
    </row>
    <row r="159" spans="3:13" ht="12.75">
      <c r="C159">
        <v>5240</v>
      </c>
      <c r="E159">
        <v>506</v>
      </c>
      <c r="F159" s="23" t="s">
        <v>161</v>
      </c>
      <c r="G159" s="54">
        <v>9000</v>
      </c>
      <c r="H159" s="317">
        <v>6000</v>
      </c>
      <c r="I159" s="48" t="s">
        <v>223</v>
      </c>
      <c r="J159" s="35"/>
      <c r="K159" s="25"/>
      <c r="L159" s="25"/>
      <c r="M159" s="25"/>
    </row>
    <row r="160" spans="2:13" ht="12.75">
      <c r="B160" s="15">
        <v>3429</v>
      </c>
      <c r="C160" s="15"/>
      <c r="D160" s="15"/>
      <c r="E160" s="15"/>
      <c r="F160" s="15"/>
      <c r="G160" s="55">
        <f>SUM(G154:G159)</f>
        <v>31500</v>
      </c>
      <c r="H160" s="55">
        <f>SUM(H154:H159)</f>
        <v>25500</v>
      </c>
      <c r="I160" s="36"/>
      <c r="J160" s="35"/>
      <c r="K160" s="25"/>
      <c r="L160" s="25"/>
      <c r="M160" s="25"/>
    </row>
    <row r="161" spans="2:13" ht="12.75">
      <c r="B161" s="15"/>
      <c r="C161" s="15"/>
      <c r="D161" s="15"/>
      <c r="E161" s="15"/>
      <c r="F161" s="15"/>
      <c r="G161" s="55"/>
      <c r="H161" s="55"/>
      <c r="I161" s="36"/>
      <c r="J161" s="35"/>
      <c r="K161" s="25"/>
      <c r="L161" s="25"/>
      <c r="M161" s="25"/>
    </row>
    <row r="162" spans="2:13" ht="12.75">
      <c r="B162" s="15" t="s">
        <v>412</v>
      </c>
      <c r="C162" s="15"/>
      <c r="D162" s="15"/>
      <c r="E162" s="15"/>
      <c r="F162" s="15"/>
      <c r="G162" s="55"/>
      <c r="H162" s="55"/>
      <c r="I162" s="36"/>
      <c r="J162" s="35"/>
      <c r="K162" s="25"/>
      <c r="L162" s="25"/>
      <c r="M162" s="25"/>
    </row>
    <row r="163" spans="2:13" ht="12.75">
      <c r="B163" s="63">
        <v>3411</v>
      </c>
      <c r="C163" s="63">
        <v>5660</v>
      </c>
      <c r="D163" s="63"/>
      <c r="E163" s="63"/>
      <c r="F163" t="s">
        <v>413</v>
      </c>
      <c r="G163" s="64">
        <v>0</v>
      </c>
      <c r="H163" s="64">
        <v>0</v>
      </c>
      <c r="I163" s="36" t="s">
        <v>291</v>
      </c>
      <c r="J163" s="35"/>
      <c r="K163" s="25"/>
      <c r="L163" s="25"/>
      <c r="M163" s="25"/>
    </row>
    <row r="164" spans="2:13" ht="12.75">
      <c r="B164" s="15">
        <v>3411</v>
      </c>
      <c r="C164" s="15"/>
      <c r="D164" s="15"/>
      <c r="E164" s="15"/>
      <c r="F164" s="15"/>
      <c r="G164" s="55">
        <f>SUM(G163)</f>
        <v>0</v>
      </c>
      <c r="H164" s="55">
        <f>SUM(H163)</f>
        <v>0</v>
      </c>
      <c r="I164" s="36" t="s">
        <v>0</v>
      </c>
      <c r="J164" s="35"/>
      <c r="K164" s="25"/>
      <c r="L164" s="25"/>
      <c r="M164" s="25"/>
    </row>
    <row r="165" spans="2:13" ht="8.25" customHeight="1">
      <c r="B165" s="15"/>
      <c r="C165" s="15"/>
      <c r="D165" s="15"/>
      <c r="E165" s="15"/>
      <c r="F165" s="15"/>
      <c r="G165" s="55"/>
      <c r="H165" s="55"/>
      <c r="I165" s="36"/>
      <c r="J165" s="35"/>
      <c r="K165" s="25"/>
      <c r="L165" s="25"/>
      <c r="M165" s="25"/>
    </row>
    <row r="166" spans="2:13" ht="12.75">
      <c r="B166" s="2" t="s">
        <v>35</v>
      </c>
      <c r="G166" s="1"/>
      <c r="H166" s="1"/>
      <c r="I166" s="26"/>
      <c r="J166" s="26"/>
      <c r="K166" s="25"/>
      <c r="L166" s="25"/>
      <c r="M166" s="25"/>
    </row>
    <row r="167" spans="2:13" ht="12.75">
      <c r="B167" s="2">
        <v>3612</v>
      </c>
      <c r="C167">
        <v>5141</v>
      </c>
      <c r="F167" t="s">
        <v>103</v>
      </c>
      <c r="G167" s="64">
        <v>200657</v>
      </c>
      <c r="H167" s="64">
        <v>70282.5</v>
      </c>
      <c r="I167" s="26" t="s">
        <v>155</v>
      </c>
      <c r="J167" s="26"/>
      <c r="K167" s="25"/>
      <c r="L167" s="25"/>
      <c r="M167" s="25"/>
    </row>
    <row r="168" spans="3:13" ht="12.75">
      <c r="C168">
        <v>5153</v>
      </c>
      <c r="F168" t="s">
        <v>11</v>
      </c>
      <c r="G168" s="54">
        <v>20000</v>
      </c>
      <c r="H168" s="54">
        <v>10000</v>
      </c>
      <c r="I168" s="26" t="s">
        <v>267</v>
      </c>
      <c r="J168" s="26"/>
      <c r="K168" s="25"/>
      <c r="L168" s="25"/>
      <c r="M168" s="25"/>
    </row>
    <row r="169" spans="3:13" ht="12.75">
      <c r="C169">
        <v>5154</v>
      </c>
      <c r="F169" t="s">
        <v>12</v>
      </c>
      <c r="G169" s="54">
        <v>7000</v>
      </c>
      <c r="H169" s="54">
        <v>3000</v>
      </c>
      <c r="I169" s="26" t="s">
        <v>377</v>
      </c>
      <c r="J169" s="26"/>
      <c r="K169" s="25"/>
      <c r="L169" s="25"/>
      <c r="M169" s="25"/>
    </row>
    <row r="170" spans="3:13" ht="12.75">
      <c r="C170">
        <v>5169</v>
      </c>
      <c r="F170" t="s">
        <v>101</v>
      </c>
      <c r="G170" s="54">
        <v>40000</v>
      </c>
      <c r="H170" s="54">
        <v>0</v>
      </c>
      <c r="I170" s="26" t="s">
        <v>444</v>
      </c>
      <c r="J170" s="26"/>
      <c r="K170" s="25"/>
      <c r="L170" s="25"/>
      <c r="M170" s="25"/>
    </row>
    <row r="171" spans="3:13" ht="12.75">
      <c r="C171">
        <v>5169</v>
      </c>
      <c r="E171">
        <v>42</v>
      </c>
      <c r="F171" t="s">
        <v>101</v>
      </c>
      <c r="G171" s="54">
        <v>2000</v>
      </c>
      <c r="H171" s="54">
        <v>0</v>
      </c>
      <c r="I171" s="26" t="s">
        <v>443</v>
      </c>
      <c r="J171" s="26"/>
      <c r="K171" s="25"/>
      <c r="L171" s="25"/>
      <c r="M171" s="25"/>
    </row>
    <row r="172" spans="3:13" ht="12.75">
      <c r="C172">
        <v>5169</v>
      </c>
      <c r="E172">
        <v>43</v>
      </c>
      <c r="F172" t="s">
        <v>101</v>
      </c>
      <c r="G172" s="54">
        <v>1000</v>
      </c>
      <c r="H172" s="54">
        <v>700</v>
      </c>
      <c r="I172" s="26" t="s">
        <v>350</v>
      </c>
      <c r="J172" s="26"/>
      <c r="K172" s="25"/>
      <c r="L172" s="25"/>
      <c r="M172" s="25"/>
    </row>
    <row r="173" spans="3:13" ht="12.75">
      <c r="C173">
        <v>5171</v>
      </c>
      <c r="F173" t="s">
        <v>14</v>
      </c>
      <c r="G173" s="54">
        <v>50000</v>
      </c>
      <c r="H173" s="54">
        <v>50000</v>
      </c>
      <c r="I173" s="26" t="s">
        <v>445</v>
      </c>
      <c r="J173" s="26"/>
      <c r="K173" s="25"/>
      <c r="L173" s="25"/>
      <c r="M173" s="25"/>
    </row>
    <row r="174" spans="3:13" ht="15" customHeight="1">
      <c r="C174">
        <v>5901</v>
      </c>
      <c r="F174" t="s">
        <v>69</v>
      </c>
      <c r="G174" s="54">
        <v>5000</v>
      </c>
      <c r="H174" s="54">
        <v>20000</v>
      </c>
      <c r="I174" s="26" t="s">
        <v>154</v>
      </c>
      <c r="J174" s="35" t="s">
        <v>0</v>
      </c>
      <c r="K174" s="25"/>
      <c r="L174" s="25"/>
      <c r="M174" s="25"/>
    </row>
    <row r="175" spans="2:13" ht="12.75">
      <c r="B175" s="15">
        <v>3612</v>
      </c>
      <c r="C175" s="15"/>
      <c r="D175" s="15"/>
      <c r="E175" s="15"/>
      <c r="F175" s="15"/>
      <c r="G175" s="55">
        <f>SUM(G167:G174)</f>
        <v>325657</v>
      </c>
      <c r="H175" s="55">
        <f>SUM(H167:H174)</f>
        <v>153982.5</v>
      </c>
      <c r="I175" s="26"/>
      <c r="J175" s="35"/>
      <c r="K175" s="25"/>
      <c r="L175" s="25"/>
      <c r="M175" s="25"/>
    </row>
    <row r="176" spans="2:13" ht="7.5" customHeight="1">
      <c r="B176" s="15"/>
      <c r="C176" s="15"/>
      <c r="D176" s="15"/>
      <c r="E176" s="15"/>
      <c r="F176" s="15"/>
      <c r="G176" s="55"/>
      <c r="H176" s="55"/>
      <c r="I176" s="26"/>
      <c r="J176" s="35"/>
      <c r="K176" s="25"/>
      <c r="L176" s="25"/>
      <c r="M176" s="25"/>
    </row>
    <row r="177" spans="2:13" ht="12.75">
      <c r="B177" s="15" t="s">
        <v>96</v>
      </c>
      <c r="C177" s="15"/>
      <c r="D177" s="15"/>
      <c r="E177" s="15"/>
      <c r="G177" s="54"/>
      <c r="H177" s="54"/>
      <c r="I177" s="26"/>
      <c r="J177" s="26"/>
      <c r="K177" s="25"/>
      <c r="L177" s="25"/>
      <c r="M177" s="25"/>
    </row>
    <row r="178" spans="2:13" ht="12.75">
      <c r="B178" s="63">
        <v>3613</v>
      </c>
      <c r="C178">
        <v>5139</v>
      </c>
      <c r="F178" t="s">
        <v>9</v>
      </c>
      <c r="G178" s="54">
        <v>28656</v>
      </c>
      <c r="H178" s="54">
        <v>10000</v>
      </c>
      <c r="I178" s="42"/>
      <c r="J178" s="26"/>
      <c r="K178" s="25"/>
      <c r="L178" s="25"/>
      <c r="M178" s="25"/>
    </row>
    <row r="179" spans="3:13" ht="12.75">
      <c r="C179">
        <v>5151</v>
      </c>
      <c r="F179" t="s">
        <v>10</v>
      </c>
      <c r="G179" s="54">
        <v>2000</v>
      </c>
      <c r="H179" s="54">
        <v>3000</v>
      </c>
      <c r="I179" s="42" t="s">
        <v>357</v>
      </c>
      <c r="J179" s="26"/>
      <c r="K179" s="25"/>
      <c r="L179" s="25"/>
      <c r="M179" s="25"/>
    </row>
    <row r="180" spans="3:13" ht="12.75">
      <c r="C180">
        <v>5153</v>
      </c>
      <c r="F180" t="s">
        <v>11</v>
      </c>
      <c r="G180" s="54">
        <v>36569</v>
      </c>
      <c r="H180" s="54">
        <v>37000</v>
      </c>
      <c r="I180" s="42" t="s">
        <v>357</v>
      </c>
      <c r="J180" s="26"/>
      <c r="K180" s="25"/>
      <c r="L180" s="25"/>
      <c r="M180" s="25"/>
    </row>
    <row r="181" spans="3:13" ht="12.75">
      <c r="C181">
        <v>5154</v>
      </c>
      <c r="F181" t="s">
        <v>12</v>
      </c>
      <c r="G181" s="54">
        <v>10285</v>
      </c>
      <c r="H181" s="54">
        <v>11000</v>
      </c>
      <c r="I181" s="42" t="s">
        <v>357</v>
      </c>
      <c r="J181" s="26"/>
      <c r="K181" s="25"/>
      <c r="L181" s="25"/>
      <c r="M181" s="25"/>
    </row>
    <row r="182" spans="3:13" ht="12.75">
      <c r="C182">
        <v>5164</v>
      </c>
      <c r="E182" t="s">
        <v>0</v>
      </c>
      <c r="F182" t="s">
        <v>104</v>
      </c>
      <c r="G182" s="54">
        <v>18300</v>
      </c>
      <c r="H182" s="54">
        <v>18300</v>
      </c>
      <c r="I182" s="48" t="s">
        <v>305</v>
      </c>
      <c r="J182" s="26"/>
      <c r="K182" s="25"/>
      <c r="L182" s="25"/>
      <c r="M182" s="25"/>
    </row>
    <row r="183" spans="3:13" ht="12.75">
      <c r="C183">
        <v>5169</v>
      </c>
      <c r="F183" t="s">
        <v>101</v>
      </c>
      <c r="G183" s="54">
        <v>1000</v>
      </c>
      <c r="H183" s="54">
        <v>20000</v>
      </c>
      <c r="I183" s="42" t="s">
        <v>598</v>
      </c>
      <c r="J183" s="26"/>
      <c r="K183" s="25"/>
      <c r="L183" s="25"/>
      <c r="M183" s="25"/>
    </row>
    <row r="184" spans="3:13" ht="12.75">
      <c r="C184">
        <v>5169</v>
      </c>
      <c r="E184">
        <v>41</v>
      </c>
      <c r="F184" t="s">
        <v>101</v>
      </c>
      <c r="G184" s="54">
        <v>7215</v>
      </c>
      <c r="H184" s="54">
        <v>4000</v>
      </c>
      <c r="I184" s="42" t="s">
        <v>351</v>
      </c>
      <c r="J184" s="26"/>
      <c r="K184" s="25"/>
      <c r="L184" s="25"/>
      <c r="M184" s="25"/>
    </row>
    <row r="185" spans="3:13" ht="12.75">
      <c r="C185">
        <v>5169</v>
      </c>
      <c r="E185">
        <v>42</v>
      </c>
      <c r="F185" t="s">
        <v>101</v>
      </c>
      <c r="G185" s="54">
        <v>9000</v>
      </c>
      <c r="H185" s="54">
        <v>5000</v>
      </c>
      <c r="I185" s="42" t="s">
        <v>353</v>
      </c>
      <c r="J185" s="26"/>
      <c r="K185" s="25"/>
      <c r="L185" s="25"/>
      <c r="M185" s="25"/>
    </row>
    <row r="186" spans="3:13" ht="12.75">
      <c r="C186">
        <v>5169</v>
      </c>
      <c r="E186">
        <v>43</v>
      </c>
      <c r="F186" t="s">
        <v>101</v>
      </c>
      <c r="G186" s="54">
        <v>1100</v>
      </c>
      <c r="H186" s="54">
        <v>2000</v>
      </c>
      <c r="I186" s="42" t="s">
        <v>354</v>
      </c>
      <c r="J186" s="26"/>
      <c r="K186" s="25"/>
      <c r="L186" s="25"/>
      <c r="M186" s="25"/>
    </row>
    <row r="187" spans="3:13" ht="12.75">
      <c r="C187">
        <v>5169</v>
      </c>
      <c r="E187">
        <v>44</v>
      </c>
      <c r="F187" t="s">
        <v>101</v>
      </c>
      <c r="G187" s="54">
        <v>1503</v>
      </c>
      <c r="H187" s="54">
        <v>1000</v>
      </c>
      <c r="I187" s="42" t="s">
        <v>352</v>
      </c>
      <c r="J187" s="26"/>
      <c r="K187" s="25"/>
      <c r="L187" s="25"/>
      <c r="M187" s="25"/>
    </row>
    <row r="188" spans="3:13" ht="18.75" customHeight="1">
      <c r="C188">
        <v>5171</v>
      </c>
      <c r="F188" t="s">
        <v>14</v>
      </c>
      <c r="G188" s="54">
        <v>31328</v>
      </c>
      <c r="H188" s="54">
        <v>0</v>
      </c>
      <c r="I188" s="42" t="s">
        <v>532</v>
      </c>
      <c r="J188" s="26"/>
      <c r="K188" s="25"/>
      <c r="L188" s="25"/>
      <c r="M188" s="25"/>
    </row>
    <row r="189" spans="3:13" ht="12.75">
      <c r="C189">
        <v>5901</v>
      </c>
      <c r="F189" t="s">
        <v>87</v>
      </c>
      <c r="G189" s="54">
        <v>5600</v>
      </c>
      <c r="H189" s="54">
        <v>20000</v>
      </c>
      <c r="I189" s="42" t="s">
        <v>0</v>
      </c>
      <c r="J189" s="35" t="s">
        <v>0</v>
      </c>
      <c r="K189" s="25"/>
      <c r="L189" s="25"/>
      <c r="M189" s="25"/>
    </row>
    <row r="190" spans="2:13" ht="13.5" customHeight="1">
      <c r="B190" s="15">
        <v>3613</v>
      </c>
      <c r="C190" s="15"/>
      <c r="D190" s="15"/>
      <c r="E190" s="15"/>
      <c r="F190" s="15"/>
      <c r="G190" s="55">
        <f>SUM(G178:G189)</f>
        <v>152556</v>
      </c>
      <c r="H190" s="55">
        <f>SUM(H178:H189)</f>
        <v>131300</v>
      </c>
      <c r="I190" s="42"/>
      <c r="J190" s="35"/>
      <c r="K190" s="25"/>
      <c r="L190" s="25"/>
      <c r="M190" s="25"/>
    </row>
    <row r="191" spans="7:13" ht="6" customHeight="1">
      <c r="G191" s="54"/>
      <c r="H191" s="54"/>
      <c r="I191" s="26"/>
      <c r="J191" s="26"/>
      <c r="K191" s="25"/>
      <c r="L191" s="25"/>
      <c r="M191" s="25"/>
    </row>
    <row r="192" spans="2:13" ht="12.75">
      <c r="B192" s="2" t="s">
        <v>36</v>
      </c>
      <c r="G192" s="54"/>
      <c r="H192" s="54"/>
      <c r="I192" s="26"/>
      <c r="J192" s="26"/>
      <c r="K192" s="25"/>
      <c r="L192" s="25"/>
      <c r="M192" s="25"/>
    </row>
    <row r="193" spans="2:13" ht="12.75">
      <c r="B193">
        <v>3631</v>
      </c>
      <c r="C193">
        <v>5139</v>
      </c>
      <c r="F193" t="s">
        <v>9</v>
      </c>
      <c r="G193" s="54">
        <v>7000</v>
      </c>
      <c r="H193" s="54">
        <v>7000</v>
      </c>
      <c r="I193" s="42" t="s">
        <v>451</v>
      </c>
      <c r="J193" s="26"/>
      <c r="K193" s="25"/>
      <c r="L193" s="25"/>
      <c r="M193" s="25"/>
    </row>
    <row r="194" spans="3:13" ht="12.75">
      <c r="C194">
        <v>5154</v>
      </c>
      <c r="F194" t="s">
        <v>12</v>
      </c>
      <c r="G194" s="54">
        <v>100000</v>
      </c>
      <c r="H194" s="54">
        <v>90000</v>
      </c>
      <c r="I194" s="42"/>
      <c r="J194" s="26"/>
      <c r="K194" s="25"/>
      <c r="L194" s="25"/>
      <c r="M194" s="25"/>
    </row>
    <row r="195" spans="3:13" ht="12.75">
      <c r="C195">
        <v>5169</v>
      </c>
      <c r="F195" t="s">
        <v>101</v>
      </c>
      <c r="G195" s="54">
        <v>15000</v>
      </c>
      <c r="H195" s="54">
        <v>0</v>
      </c>
      <c r="I195" s="42" t="s">
        <v>491</v>
      </c>
      <c r="J195" s="26"/>
      <c r="K195" s="25"/>
      <c r="L195" s="25"/>
      <c r="M195" s="25"/>
    </row>
    <row r="196" spans="3:13" ht="12.75">
      <c r="C196">
        <v>5169</v>
      </c>
      <c r="E196">
        <v>42</v>
      </c>
      <c r="F196" t="s">
        <v>8</v>
      </c>
      <c r="G196" s="54">
        <v>30000</v>
      </c>
      <c r="H196" s="54">
        <v>0</v>
      </c>
      <c r="I196" s="42" t="s">
        <v>353</v>
      </c>
      <c r="J196" s="26"/>
      <c r="K196" s="25"/>
      <c r="L196" s="25"/>
      <c r="M196" s="25"/>
    </row>
    <row r="197" spans="3:13" ht="30" customHeight="1">
      <c r="C197">
        <v>5171</v>
      </c>
      <c r="F197" t="s">
        <v>14</v>
      </c>
      <c r="G197" s="54">
        <v>20000</v>
      </c>
      <c r="H197" s="54">
        <v>70000</v>
      </c>
      <c r="I197" s="42" t="s">
        <v>611</v>
      </c>
      <c r="J197" s="26"/>
      <c r="K197" s="25"/>
      <c r="L197" s="25"/>
      <c r="M197" s="25"/>
    </row>
    <row r="198" spans="3:13" ht="12.75">
      <c r="C198">
        <v>5901</v>
      </c>
      <c r="F198" t="s">
        <v>117</v>
      </c>
      <c r="G198" s="54">
        <v>10000</v>
      </c>
      <c r="H198" s="54">
        <v>10000</v>
      </c>
      <c r="I198" s="42" t="s">
        <v>268</v>
      </c>
      <c r="J198" s="26"/>
      <c r="K198" s="25"/>
      <c r="L198" s="25"/>
      <c r="M198" s="25"/>
    </row>
    <row r="199" spans="2:13" ht="12.75">
      <c r="B199" s="15">
        <v>3631</v>
      </c>
      <c r="C199" s="15"/>
      <c r="D199" s="15"/>
      <c r="E199" s="15"/>
      <c r="F199" s="15"/>
      <c r="G199" s="21">
        <f>SUM(G193:G198)</f>
        <v>182000</v>
      </c>
      <c r="H199" s="21">
        <f>SUM(H193:H198)</f>
        <v>177000</v>
      </c>
      <c r="I199" s="42"/>
      <c r="J199" s="26"/>
      <c r="K199" s="25"/>
      <c r="L199" s="25"/>
      <c r="M199" s="25"/>
    </row>
    <row r="200" spans="7:13" ht="8.25" customHeight="1">
      <c r="G200" s="1"/>
      <c r="H200" s="1"/>
      <c r="I200" s="26"/>
      <c r="J200" s="26"/>
      <c r="K200" s="25"/>
      <c r="L200" s="25"/>
      <c r="M200" s="25"/>
    </row>
    <row r="201" spans="2:13" ht="12.75">
      <c r="B201" s="2" t="s">
        <v>37</v>
      </c>
      <c r="G201" s="54"/>
      <c r="H201" s="54"/>
      <c r="I201" s="26"/>
      <c r="J201" s="26"/>
      <c r="K201" s="25"/>
      <c r="L201" s="25"/>
      <c r="M201" s="25"/>
    </row>
    <row r="202" spans="2:13" ht="12.75">
      <c r="B202" s="63">
        <v>3632</v>
      </c>
      <c r="C202">
        <v>5021</v>
      </c>
      <c r="F202" s="68" t="s">
        <v>219</v>
      </c>
      <c r="G202" s="54">
        <v>40000</v>
      </c>
      <c r="H202" s="328">
        <v>42000</v>
      </c>
      <c r="I202" s="26" t="s">
        <v>640</v>
      </c>
      <c r="J202" s="26"/>
      <c r="K202" s="25"/>
      <c r="L202" s="25"/>
      <c r="M202" s="25"/>
    </row>
    <row r="203" spans="2:13" ht="12.75">
      <c r="B203" s="63"/>
      <c r="C203">
        <v>5031</v>
      </c>
      <c r="F203" s="68" t="s">
        <v>221</v>
      </c>
      <c r="G203" s="54">
        <v>6000</v>
      </c>
      <c r="H203" s="328">
        <v>6000</v>
      </c>
      <c r="I203" s="26"/>
      <c r="J203" s="26"/>
      <c r="K203" s="25"/>
      <c r="L203" s="25"/>
      <c r="M203" s="25"/>
    </row>
    <row r="204" spans="2:13" ht="12.75">
      <c r="B204" s="63"/>
      <c r="C204">
        <v>5032</v>
      </c>
      <c r="F204" s="68" t="s">
        <v>220</v>
      </c>
      <c r="G204" s="54">
        <v>2500</v>
      </c>
      <c r="H204" s="328">
        <v>2500</v>
      </c>
      <c r="I204" s="26"/>
      <c r="J204" s="26"/>
      <c r="K204" s="25"/>
      <c r="L204" s="25"/>
      <c r="M204" s="25"/>
    </row>
    <row r="205" spans="2:13" ht="12.75">
      <c r="B205" s="63"/>
      <c r="C205">
        <v>5137</v>
      </c>
      <c r="F205" s="68" t="s">
        <v>310</v>
      </c>
      <c r="G205" s="54">
        <v>0</v>
      </c>
      <c r="H205" s="54">
        <v>0</v>
      </c>
      <c r="I205" s="26"/>
      <c r="J205" s="26"/>
      <c r="K205" s="25"/>
      <c r="L205" s="25"/>
      <c r="M205" s="25"/>
    </row>
    <row r="206" spans="3:13" ht="12.75">
      <c r="C206">
        <v>5139</v>
      </c>
      <c r="F206" t="s">
        <v>38</v>
      </c>
      <c r="G206" s="54">
        <v>3500</v>
      </c>
      <c r="H206" s="54">
        <v>2000</v>
      </c>
      <c r="I206" s="26" t="s">
        <v>641</v>
      </c>
      <c r="J206" s="26"/>
      <c r="K206" s="25"/>
      <c r="L206" s="25"/>
      <c r="M206" s="25"/>
    </row>
    <row r="207" spans="3:13" ht="12.75">
      <c r="C207">
        <v>5154</v>
      </c>
      <c r="F207" t="s">
        <v>12</v>
      </c>
      <c r="G207" s="54">
        <v>1500</v>
      </c>
      <c r="H207" s="54">
        <v>1500</v>
      </c>
      <c r="I207" s="26"/>
      <c r="J207" s="26"/>
      <c r="K207" s="25"/>
      <c r="L207" s="25"/>
      <c r="M207" s="25"/>
    </row>
    <row r="208" spans="3:13" ht="12.75">
      <c r="C208">
        <v>5156</v>
      </c>
      <c r="F208" t="s">
        <v>148</v>
      </c>
      <c r="G208" s="54">
        <v>1100</v>
      </c>
      <c r="H208" s="54">
        <v>1000</v>
      </c>
      <c r="I208" s="26"/>
      <c r="J208" s="26"/>
      <c r="K208" s="25"/>
      <c r="L208" s="25"/>
      <c r="M208" s="25"/>
    </row>
    <row r="209" spans="3:13" ht="12.75">
      <c r="C209">
        <v>5169</v>
      </c>
      <c r="E209" t="s">
        <v>0</v>
      </c>
      <c r="F209" s="68" t="s">
        <v>101</v>
      </c>
      <c r="G209" s="54">
        <v>0</v>
      </c>
      <c r="H209" s="54">
        <v>10000</v>
      </c>
      <c r="I209" s="26" t="s">
        <v>699</v>
      </c>
      <c r="J209" s="26"/>
      <c r="K209" s="25"/>
      <c r="L209" s="25"/>
      <c r="M209" s="25"/>
    </row>
    <row r="210" spans="3:13" ht="24">
      <c r="C210">
        <v>5171</v>
      </c>
      <c r="F210" t="s">
        <v>27</v>
      </c>
      <c r="G210" s="54">
        <v>20000</v>
      </c>
      <c r="H210" s="317">
        <v>150000</v>
      </c>
      <c r="I210" s="26" t="s">
        <v>642</v>
      </c>
      <c r="J210" s="26"/>
      <c r="K210" s="25"/>
      <c r="L210" s="25"/>
      <c r="M210" s="25"/>
    </row>
    <row r="211" spans="2:13" ht="12.75">
      <c r="B211" s="15" t="s">
        <v>0</v>
      </c>
      <c r="C211">
        <v>5901</v>
      </c>
      <c r="F211" t="s">
        <v>69</v>
      </c>
      <c r="G211" s="54">
        <v>5000</v>
      </c>
      <c r="H211" s="54">
        <v>5000</v>
      </c>
      <c r="I211" s="26" t="s">
        <v>0</v>
      </c>
      <c r="J211" s="26"/>
      <c r="K211" s="25"/>
      <c r="L211" s="25"/>
      <c r="M211" s="25"/>
    </row>
    <row r="212" spans="2:13" ht="15" customHeight="1">
      <c r="B212" s="15">
        <v>3632</v>
      </c>
      <c r="C212" s="15"/>
      <c r="D212" s="15"/>
      <c r="E212" s="15"/>
      <c r="F212" s="15"/>
      <c r="G212" s="55">
        <f>SUM(G202:G211)</f>
        <v>79600</v>
      </c>
      <c r="H212" s="55">
        <f>SUM(H202:H211)</f>
        <v>220000</v>
      </c>
      <c r="I212" s="26"/>
      <c r="J212" s="26"/>
      <c r="K212" s="25"/>
      <c r="L212" s="25"/>
      <c r="M212" s="25"/>
    </row>
    <row r="213" spans="2:13" ht="8.25" customHeight="1">
      <c r="B213" s="15"/>
      <c r="C213" s="15"/>
      <c r="D213" s="15"/>
      <c r="E213" s="15"/>
      <c r="F213" s="15"/>
      <c r="G213" s="55"/>
      <c r="H213" s="55"/>
      <c r="I213" s="26"/>
      <c r="J213" s="26"/>
      <c r="K213" s="25"/>
      <c r="L213" s="25"/>
      <c r="M213" s="25"/>
    </row>
    <row r="214" spans="2:13" ht="12.75">
      <c r="B214" s="15" t="s">
        <v>133</v>
      </c>
      <c r="C214" s="15"/>
      <c r="D214" s="15"/>
      <c r="E214" s="15"/>
      <c r="F214" s="15"/>
      <c r="G214" s="21"/>
      <c r="H214" s="21"/>
      <c r="I214" s="26"/>
      <c r="J214" s="26"/>
      <c r="K214" s="25"/>
      <c r="L214" s="25"/>
      <c r="M214" s="25"/>
    </row>
    <row r="215" spans="2:13" ht="12.75">
      <c r="B215" s="15">
        <v>3639</v>
      </c>
      <c r="C215" s="52"/>
      <c r="D215" s="52"/>
      <c r="E215" s="52"/>
      <c r="F215" s="52"/>
      <c r="G215" s="21"/>
      <c r="H215" s="21"/>
      <c r="I215" s="26"/>
      <c r="J215" s="26"/>
      <c r="K215" s="25"/>
      <c r="L215" s="25"/>
      <c r="M215" s="25"/>
    </row>
    <row r="216" spans="2:13" ht="12.75">
      <c r="B216" s="15"/>
      <c r="C216" s="63">
        <v>5137</v>
      </c>
      <c r="D216" s="63"/>
      <c r="E216" s="63"/>
      <c r="F216" s="63" t="s">
        <v>257</v>
      </c>
      <c r="G216" s="88">
        <v>25000</v>
      </c>
      <c r="H216" s="88">
        <v>0</v>
      </c>
      <c r="I216" s="26" t="s">
        <v>643</v>
      </c>
      <c r="J216" s="26"/>
      <c r="K216" s="25"/>
      <c r="L216" s="25"/>
      <c r="M216" s="25"/>
    </row>
    <row r="217" spans="2:13" ht="12.75">
      <c r="B217" s="15"/>
      <c r="C217" s="52">
        <v>5164</v>
      </c>
      <c r="D217" s="52"/>
      <c r="E217" s="52"/>
      <c r="F217" t="s">
        <v>104</v>
      </c>
      <c r="G217" s="88">
        <v>4000</v>
      </c>
      <c r="H217" s="88">
        <v>4000</v>
      </c>
      <c r="I217" s="26" t="s">
        <v>600</v>
      </c>
      <c r="J217" s="26"/>
      <c r="K217" s="25"/>
      <c r="L217" s="25"/>
      <c r="M217" s="25"/>
    </row>
    <row r="218" spans="2:13" ht="12.75">
      <c r="B218" s="16"/>
      <c r="C218" s="63">
        <v>5171</v>
      </c>
      <c r="D218" s="16"/>
      <c r="E218" s="16"/>
      <c r="F218" s="63" t="s">
        <v>398</v>
      </c>
      <c r="G218" s="56">
        <v>21618</v>
      </c>
      <c r="H218" s="56">
        <v>0</v>
      </c>
      <c r="I218" s="26" t="s">
        <v>644</v>
      </c>
      <c r="J218" s="26"/>
      <c r="K218" s="25"/>
      <c r="L218" s="25"/>
      <c r="M218" s="25"/>
    </row>
    <row r="219" spans="2:13" ht="12.75">
      <c r="B219" s="52"/>
      <c r="C219" s="52">
        <v>5362</v>
      </c>
      <c r="D219" s="52"/>
      <c r="E219" s="52"/>
      <c r="F219" s="52" t="s">
        <v>23</v>
      </c>
      <c r="G219" s="57">
        <v>2425</v>
      </c>
      <c r="H219" s="57">
        <v>0</v>
      </c>
      <c r="I219" s="26" t="s">
        <v>195</v>
      </c>
      <c r="J219" s="26"/>
      <c r="K219" s="25"/>
      <c r="L219" s="25"/>
      <c r="M219" s="25"/>
    </row>
    <row r="220" spans="2:13" ht="12.75">
      <c r="B220" s="145"/>
      <c r="C220" s="110">
        <v>5901</v>
      </c>
      <c r="D220" s="145"/>
      <c r="E220" s="145"/>
      <c r="F220" s="110" t="s">
        <v>69</v>
      </c>
      <c r="G220" s="57">
        <v>0</v>
      </c>
      <c r="H220" s="57">
        <v>20000</v>
      </c>
      <c r="I220" s="36" t="s">
        <v>0</v>
      </c>
      <c r="J220" s="26"/>
      <c r="K220" s="25"/>
      <c r="L220" s="25"/>
      <c r="M220" s="25"/>
    </row>
    <row r="221" spans="2:13" ht="12.75">
      <c r="B221" s="15">
        <v>3639</v>
      </c>
      <c r="C221" t="s">
        <v>0</v>
      </c>
      <c r="D221" s="52"/>
      <c r="E221" s="52"/>
      <c r="F221" t="s">
        <v>0</v>
      </c>
      <c r="G221" s="55">
        <f>SUM(G216:G220)</f>
        <v>53043</v>
      </c>
      <c r="H221" s="55">
        <f>SUM(H216:H220)</f>
        <v>24000</v>
      </c>
      <c r="I221" s="26" t="s">
        <v>0</v>
      </c>
      <c r="J221" s="26"/>
      <c r="K221" s="25"/>
      <c r="L221" s="25"/>
      <c r="M221" s="25"/>
    </row>
    <row r="222" spans="2:13" ht="12.75">
      <c r="B222" s="15"/>
      <c r="D222" s="52"/>
      <c r="E222" s="52"/>
      <c r="G222" s="55"/>
      <c r="H222" s="55"/>
      <c r="I222" s="26"/>
      <c r="J222" s="26"/>
      <c r="K222" s="25"/>
      <c r="L222" s="25"/>
      <c r="M222" s="25"/>
    </row>
    <row r="223" spans="2:13" ht="12.75">
      <c r="B223" s="15" t="s">
        <v>149</v>
      </c>
      <c r="C223" s="15"/>
      <c r="D223" s="15"/>
      <c r="E223" s="15"/>
      <c r="F223" s="15"/>
      <c r="G223" s="55" t="s">
        <v>0</v>
      </c>
      <c r="H223" s="55" t="s">
        <v>0</v>
      </c>
      <c r="I223" s="26"/>
      <c r="J223" s="26"/>
      <c r="K223" s="25"/>
      <c r="L223" s="25"/>
      <c r="M223" s="25"/>
    </row>
    <row r="224" spans="2:13" ht="12.75">
      <c r="B224" s="16">
        <v>3721</v>
      </c>
      <c r="C224" s="15"/>
      <c r="D224" s="15"/>
      <c r="E224" s="15"/>
      <c r="F224" s="15"/>
      <c r="G224" s="55" t="s">
        <v>0</v>
      </c>
      <c r="H224" s="55" t="s">
        <v>0</v>
      </c>
      <c r="I224" s="26"/>
      <c r="J224" s="26"/>
      <c r="K224" s="25"/>
      <c r="L224" s="25"/>
      <c r="M224" s="25"/>
    </row>
    <row r="225" spans="2:13" ht="12.75">
      <c r="B225" s="15" t="s">
        <v>0</v>
      </c>
      <c r="C225" s="16">
        <v>5169</v>
      </c>
      <c r="D225" s="16"/>
      <c r="E225" s="16"/>
      <c r="F225" s="16" t="s">
        <v>101</v>
      </c>
      <c r="G225" s="1">
        <v>20000</v>
      </c>
      <c r="H225" s="1">
        <v>20000</v>
      </c>
      <c r="I225" s="26"/>
      <c r="J225" s="26"/>
      <c r="K225" s="25"/>
      <c r="L225" s="25"/>
      <c r="M225" s="25"/>
    </row>
    <row r="226" spans="2:13" ht="12.75">
      <c r="B226" s="15">
        <v>3721</v>
      </c>
      <c r="G226" s="21">
        <f>SUM(G225)</f>
        <v>20000</v>
      </c>
      <c r="H226" s="21">
        <f>SUM(H225)</f>
        <v>20000</v>
      </c>
      <c r="I226" s="26"/>
      <c r="J226" s="26"/>
      <c r="K226" s="25"/>
      <c r="L226" s="25"/>
      <c r="M226" s="25"/>
    </row>
    <row r="227" spans="2:13" ht="12.75">
      <c r="B227" s="15"/>
      <c r="G227" s="21"/>
      <c r="H227" s="21"/>
      <c r="I227" s="26"/>
      <c r="J227" s="26"/>
      <c r="K227" s="25"/>
      <c r="L227" s="25"/>
      <c r="M227" s="25"/>
    </row>
    <row r="228" spans="2:13" ht="12.75">
      <c r="B228" s="2" t="s">
        <v>39</v>
      </c>
      <c r="G228" s="21"/>
      <c r="H228" s="21"/>
      <c r="I228" s="26"/>
      <c r="J228" s="26"/>
      <c r="K228" s="25"/>
      <c r="L228" s="25"/>
      <c r="M228" s="25"/>
    </row>
    <row r="229" spans="2:13" ht="12.75">
      <c r="B229">
        <v>3722</v>
      </c>
      <c r="C229">
        <v>5137</v>
      </c>
      <c r="F229" t="s">
        <v>440</v>
      </c>
      <c r="G229" s="1">
        <v>8000</v>
      </c>
      <c r="H229" s="1">
        <v>0</v>
      </c>
      <c r="I229" s="42" t="s">
        <v>645</v>
      </c>
      <c r="J229" s="26"/>
      <c r="K229" s="25"/>
      <c r="L229" s="25"/>
      <c r="M229" s="25"/>
    </row>
    <row r="230" spans="3:13" ht="12.75">
      <c r="C230">
        <v>5138</v>
      </c>
      <c r="F230" t="s">
        <v>40</v>
      </c>
      <c r="G230" s="54">
        <v>4000</v>
      </c>
      <c r="H230" s="54">
        <v>5000</v>
      </c>
      <c r="I230" s="42" t="s">
        <v>137</v>
      </c>
      <c r="J230" s="26"/>
      <c r="K230" s="41"/>
      <c r="L230" s="25"/>
      <c r="M230" s="25"/>
    </row>
    <row r="231" spans="3:13" ht="12.75">
      <c r="C231">
        <v>5139</v>
      </c>
      <c r="F231" t="s">
        <v>38</v>
      </c>
      <c r="G231" s="54">
        <v>100</v>
      </c>
      <c r="H231" s="54">
        <v>100</v>
      </c>
      <c r="I231" s="42"/>
      <c r="J231" s="26"/>
      <c r="K231" s="41"/>
      <c r="L231" s="25"/>
      <c r="M231" s="25"/>
    </row>
    <row r="232" spans="2:13" ht="12.75">
      <c r="B232" s="15" t="s">
        <v>0</v>
      </c>
      <c r="C232">
        <v>5169</v>
      </c>
      <c r="F232" t="s">
        <v>8</v>
      </c>
      <c r="G232" s="54">
        <v>643500</v>
      </c>
      <c r="H232" s="54">
        <v>720000</v>
      </c>
      <c r="I232" s="42" t="s">
        <v>156</v>
      </c>
      <c r="J232" s="26"/>
      <c r="K232" s="25"/>
      <c r="L232" s="25"/>
      <c r="M232" s="25"/>
    </row>
    <row r="233" spans="2:13" ht="12.75">
      <c r="B233" s="15">
        <v>3722</v>
      </c>
      <c r="C233" s="15"/>
      <c r="D233" s="15"/>
      <c r="E233" s="15"/>
      <c r="F233" s="15"/>
      <c r="G233" s="55">
        <f>SUM(G229:G232)</f>
        <v>655600</v>
      </c>
      <c r="H233" s="55">
        <f>SUM(H230:H232)</f>
        <v>725100</v>
      </c>
      <c r="I233" s="42"/>
      <c r="J233" s="26"/>
      <c r="K233" s="25"/>
      <c r="L233" s="25"/>
      <c r="M233" s="25"/>
    </row>
    <row r="234" spans="2:13" ht="12.75">
      <c r="B234" s="15"/>
      <c r="C234" s="15"/>
      <c r="D234" s="15"/>
      <c r="E234" s="15"/>
      <c r="F234" s="15"/>
      <c r="G234" s="55"/>
      <c r="H234" s="55"/>
      <c r="I234" s="42"/>
      <c r="J234" s="26"/>
      <c r="K234" s="25"/>
      <c r="L234" s="25"/>
      <c r="M234" s="25"/>
    </row>
    <row r="235" spans="2:13" ht="12.75">
      <c r="B235" s="15" t="s">
        <v>70</v>
      </c>
      <c r="C235" s="15"/>
      <c r="D235" s="15"/>
      <c r="E235" s="15"/>
      <c r="F235" s="15"/>
      <c r="G235" s="55"/>
      <c r="H235" s="55"/>
      <c r="I235" s="42"/>
      <c r="J235" s="26"/>
      <c r="K235" s="25"/>
      <c r="L235" s="25"/>
      <c r="M235" s="25"/>
    </row>
    <row r="236" spans="2:13" ht="12.75">
      <c r="B236" s="15">
        <v>3723</v>
      </c>
      <c r="C236" s="15"/>
      <c r="D236" s="15"/>
      <c r="E236" s="15"/>
      <c r="F236" s="15"/>
      <c r="G236" s="55"/>
      <c r="H236" s="55"/>
      <c r="I236" s="42"/>
      <c r="J236" s="26"/>
      <c r="K236" s="25"/>
      <c r="L236" s="25"/>
      <c r="M236" s="25"/>
    </row>
    <row r="237" spans="2:13" ht="12.75">
      <c r="B237" s="16"/>
      <c r="C237" s="16">
        <v>5169</v>
      </c>
      <c r="D237" s="16"/>
      <c r="E237" s="16">
        <v>20</v>
      </c>
      <c r="F237" s="16" t="s">
        <v>101</v>
      </c>
      <c r="G237" s="54">
        <v>148000</v>
      </c>
      <c r="H237" s="54">
        <v>185000</v>
      </c>
      <c r="I237" s="42" t="s">
        <v>157</v>
      </c>
      <c r="J237" s="26"/>
      <c r="K237" s="25"/>
      <c r="L237" s="25"/>
      <c r="M237" s="25"/>
    </row>
    <row r="238" spans="2:13" ht="12.75">
      <c r="B238" s="15"/>
      <c r="C238" s="16">
        <v>5169</v>
      </c>
      <c r="D238" s="16"/>
      <c r="E238" s="16">
        <v>23</v>
      </c>
      <c r="F238" s="16" t="s">
        <v>101</v>
      </c>
      <c r="G238" s="56">
        <v>2000</v>
      </c>
      <c r="H238" s="56">
        <v>2000</v>
      </c>
      <c r="I238" s="42" t="s">
        <v>178</v>
      </c>
      <c r="J238" s="26"/>
      <c r="K238" s="25"/>
      <c r="L238" s="25"/>
      <c r="M238" s="25"/>
    </row>
    <row r="239" spans="2:13" ht="19.5">
      <c r="B239" s="15"/>
      <c r="C239" s="16">
        <v>5169</v>
      </c>
      <c r="D239" s="16"/>
      <c r="E239" s="16">
        <v>25</v>
      </c>
      <c r="F239" s="16" t="s">
        <v>101</v>
      </c>
      <c r="G239" s="56">
        <v>60000</v>
      </c>
      <c r="H239" s="56">
        <v>90000</v>
      </c>
      <c r="I239" s="42" t="s">
        <v>272</v>
      </c>
      <c r="J239" s="26"/>
      <c r="K239" s="25"/>
      <c r="L239" s="25"/>
      <c r="M239" s="25"/>
    </row>
    <row r="240" spans="2:13" ht="19.5">
      <c r="B240" s="15" t="s">
        <v>0</v>
      </c>
      <c r="C240" s="63">
        <v>5169</v>
      </c>
      <c r="D240" s="16"/>
      <c r="E240" s="63">
        <v>24</v>
      </c>
      <c r="F240" s="16" t="s">
        <v>101</v>
      </c>
      <c r="G240" s="56">
        <v>75000</v>
      </c>
      <c r="H240" s="56">
        <v>30000</v>
      </c>
      <c r="I240" s="42" t="s">
        <v>224</v>
      </c>
      <c r="J240" s="26"/>
      <c r="K240" s="25"/>
      <c r="L240" s="25"/>
      <c r="M240" s="25"/>
    </row>
    <row r="241" spans="2:13" ht="12.75">
      <c r="B241" s="15">
        <v>3723</v>
      </c>
      <c r="C241" s="15"/>
      <c r="D241" s="15"/>
      <c r="E241" s="15"/>
      <c r="F241" s="15"/>
      <c r="G241" s="55">
        <f>SUM(G237:G240)</f>
        <v>285000</v>
      </c>
      <c r="H241" s="55">
        <f>SUM(H237:H240)</f>
        <v>307000</v>
      </c>
      <c r="I241" s="42"/>
      <c r="J241" s="26"/>
      <c r="K241" s="25"/>
      <c r="L241" s="25"/>
      <c r="M241" s="25"/>
    </row>
    <row r="242" spans="2:13" ht="10.5" customHeight="1">
      <c r="B242" s="63"/>
      <c r="C242" s="63"/>
      <c r="D242" s="63"/>
      <c r="E242" s="63"/>
      <c r="F242" s="63"/>
      <c r="G242" s="64"/>
      <c r="H242" s="64"/>
      <c r="I242" s="42"/>
      <c r="J242" s="26"/>
      <c r="K242" s="25"/>
      <c r="L242" s="25"/>
      <c r="M242" s="25"/>
    </row>
    <row r="243" spans="2:13" ht="12.75">
      <c r="B243" s="2" t="s">
        <v>51</v>
      </c>
      <c r="C243" s="15"/>
      <c r="D243" s="15"/>
      <c r="E243" s="15"/>
      <c r="F243" s="15"/>
      <c r="G243" s="55"/>
      <c r="H243" s="55"/>
      <c r="I243" s="42"/>
      <c r="J243" s="26"/>
      <c r="K243" s="25"/>
      <c r="L243" s="25"/>
      <c r="M243" s="25"/>
    </row>
    <row r="244" spans="2:13" ht="12.75">
      <c r="B244" s="63">
        <v>3744</v>
      </c>
      <c r="G244" s="54"/>
      <c r="H244" s="54"/>
      <c r="I244" s="42"/>
      <c r="J244" s="26"/>
      <c r="K244" s="25"/>
      <c r="L244" s="25"/>
      <c r="M244" s="25"/>
    </row>
    <row r="245" spans="2:13" ht="12.75">
      <c r="B245" s="63"/>
      <c r="C245">
        <v>5021</v>
      </c>
      <c r="F245" t="s">
        <v>302</v>
      </c>
      <c r="G245" s="54">
        <v>7500</v>
      </c>
      <c r="H245" s="54">
        <v>3500</v>
      </c>
      <c r="I245" s="42" t="s">
        <v>303</v>
      </c>
      <c r="J245" s="26"/>
      <c r="K245" s="25"/>
      <c r="L245" s="25"/>
      <c r="M245" s="25"/>
    </row>
    <row r="246" spans="2:13" ht="12.75">
      <c r="B246" t="s">
        <v>0</v>
      </c>
      <c r="C246" s="63">
        <v>5154</v>
      </c>
      <c r="D246" s="63"/>
      <c r="E246" s="63"/>
      <c r="F246" t="s">
        <v>12</v>
      </c>
      <c r="G246" s="64">
        <v>5000</v>
      </c>
      <c r="H246" s="64">
        <v>5000</v>
      </c>
      <c r="I246" s="42" t="s">
        <v>277</v>
      </c>
      <c r="J246" s="26"/>
      <c r="K246" s="25"/>
      <c r="L246" s="25"/>
      <c r="M246" s="25"/>
    </row>
    <row r="247" spans="3:13" ht="12.75">
      <c r="C247" s="16">
        <v>5169</v>
      </c>
      <c r="D247" s="16"/>
      <c r="E247" s="16"/>
      <c r="F247" s="16" t="s">
        <v>101</v>
      </c>
      <c r="G247" s="56">
        <v>5000</v>
      </c>
      <c r="H247" s="56">
        <v>15000</v>
      </c>
      <c r="I247" s="42" t="s">
        <v>304</v>
      </c>
      <c r="J247" s="37"/>
      <c r="K247" s="25"/>
      <c r="L247" s="25"/>
      <c r="M247" s="25"/>
    </row>
    <row r="248" spans="2:13" ht="12.75">
      <c r="B248" s="15">
        <v>3744</v>
      </c>
      <c r="C248">
        <v>5901</v>
      </c>
      <c r="F248" t="s">
        <v>186</v>
      </c>
      <c r="G248" s="54">
        <v>11200</v>
      </c>
      <c r="H248" s="54">
        <v>5000</v>
      </c>
      <c r="I248" s="42" t="s">
        <v>273</v>
      </c>
      <c r="J248" s="37"/>
      <c r="K248" s="25"/>
      <c r="L248" s="25"/>
      <c r="M248" s="25"/>
    </row>
    <row r="249" spans="3:13" ht="12.75">
      <c r="C249" s="15"/>
      <c r="D249" s="15"/>
      <c r="E249" s="15"/>
      <c r="F249" s="15"/>
      <c r="G249" s="55">
        <f>SUM(G245:G248)</f>
        <v>28700</v>
      </c>
      <c r="H249" s="55">
        <f>SUM(H245:H248)</f>
        <v>28500</v>
      </c>
      <c r="I249" s="42"/>
      <c r="J249" s="26"/>
      <c r="K249" s="25"/>
      <c r="L249" s="25"/>
      <c r="M249" s="25"/>
    </row>
    <row r="250" spans="2:13" ht="12.75">
      <c r="B250" s="2" t="s">
        <v>41</v>
      </c>
      <c r="G250" s="54"/>
      <c r="H250" s="54"/>
      <c r="I250" s="42"/>
      <c r="J250" s="26"/>
      <c r="K250" s="25"/>
      <c r="L250" s="25"/>
      <c r="M250" s="25"/>
    </row>
    <row r="251" spans="2:13" ht="12.75">
      <c r="B251" s="16">
        <v>3745</v>
      </c>
      <c r="C251">
        <v>5021</v>
      </c>
      <c r="F251" t="s">
        <v>16</v>
      </c>
      <c r="G251" s="54">
        <v>247000</v>
      </c>
      <c r="H251" s="54">
        <v>190000</v>
      </c>
      <c r="I251" s="42" t="s">
        <v>646</v>
      </c>
      <c r="J251" s="26"/>
      <c r="K251" s="25"/>
      <c r="L251" s="25"/>
      <c r="M251" s="25"/>
    </row>
    <row r="252" spans="2:13" ht="12.75">
      <c r="B252" s="16"/>
      <c r="C252">
        <v>5031</v>
      </c>
      <c r="F252" t="s">
        <v>42</v>
      </c>
      <c r="G252" s="54">
        <v>21500</v>
      </c>
      <c r="H252" s="54">
        <v>16000</v>
      </c>
      <c r="I252" s="42"/>
      <c r="J252" s="26"/>
      <c r="K252" s="25"/>
      <c r="L252" s="25"/>
      <c r="M252" s="25"/>
    </row>
    <row r="253" spans="2:13" ht="12.75">
      <c r="B253" s="16"/>
      <c r="C253">
        <v>5032</v>
      </c>
      <c r="F253" t="s">
        <v>102</v>
      </c>
      <c r="G253" s="54">
        <v>9500</v>
      </c>
      <c r="H253" s="54">
        <v>6000</v>
      </c>
      <c r="I253" s="42"/>
      <c r="J253" s="26"/>
      <c r="K253" s="25"/>
      <c r="L253" s="25"/>
      <c r="M253" s="25"/>
    </row>
    <row r="254" spans="3:13" ht="12.75">
      <c r="C254">
        <v>5132</v>
      </c>
      <c r="F254" t="s">
        <v>44</v>
      </c>
      <c r="G254" s="54">
        <v>1852</v>
      </c>
      <c r="H254" s="54">
        <v>5000</v>
      </c>
      <c r="I254" s="42"/>
      <c r="J254" s="26"/>
      <c r="K254" s="25"/>
      <c r="L254" s="25"/>
      <c r="M254" s="25"/>
    </row>
    <row r="255" spans="3:13" ht="12.75">
      <c r="C255">
        <v>5139</v>
      </c>
      <c r="F255" t="s">
        <v>9</v>
      </c>
      <c r="G255" s="54">
        <v>13848</v>
      </c>
      <c r="H255" s="54">
        <v>10000</v>
      </c>
      <c r="I255" s="26"/>
      <c r="J255" s="26"/>
      <c r="K255" s="25"/>
      <c r="L255" s="25"/>
      <c r="M255" s="25"/>
    </row>
    <row r="256" spans="3:13" ht="12.75">
      <c r="C256">
        <v>5156</v>
      </c>
      <c r="F256" t="s">
        <v>45</v>
      </c>
      <c r="G256" s="54">
        <v>7000</v>
      </c>
      <c r="H256" s="54">
        <v>6000</v>
      </c>
      <c r="I256" s="26" t="s">
        <v>217</v>
      </c>
      <c r="J256" s="26"/>
      <c r="K256" s="25"/>
      <c r="L256" s="25"/>
      <c r="M256" s="25"/>
    </row>
    <row r="257" spans="3:13" ht="12.75">
      <c r="C257">
        <v>5163</v>
      </c>
      <c r="F257" t="s">
        <v>26</v>
      </c>
      <c r="G257" s="54">
        <v>1100</v>
      </c>
      <c r="H257" s="54">
        <v>1100</v>
      </c>
      <c r="I257" s="26" t="s">
        <v>187</v>
      </c>
      <c r="J257" s="26"/>
      <c r="K257" s="25"/>
      <c r="L257" s="25"/>
      <c r="M257" s="25"/>
    </row>
    <row r="258" spans="3:13" ht="19.5">
      <c r="C258">
        <v>5169</v>
      </c>
      <c r="F258" t="s">
        <v>8</v>
      </c>
      <c r="G258" s="54">
        <v>197500</v>
      </c>
      <c r="H258" s="54">
        <v>170000</v>
      </c>
      <c r="I258" s="42" t="s">
        <v>530</v>
      </c>
      <c r="J258" s="35" t="s">
        <v>0</v>
      </c>
      <c r="K258" s="25"/>
      <c r="L258" s="25"/>
      <c r="M258" s="25"/>
    </row>
    <row r="259" spans="3:13" ht="12.75">
      <c r="C259">
        <v>5171</v>
      </c>
      <c r="F259" t="s">
        <v>27</v>
      </c>
      <c r="G259" s="54">
        <v>5000</v>
      </c>
      <c r="H259" s="54">
        <v>0</v>
      </c>
      <c r="I259" s="26" t="s">
        <v>163</v>
      </c>
      <c r="J259" s="35" t="s">
        <v>0</v>
      </c>
      <c r="K259" s="25"/>
      <c r="L259" s="25"/>
      <c r="M259" s="25"/>
    </row>
    <row r="260" spans="3:13" ht="24">
      <c r="C260">
        <v>5901</v>
      </c>
      <c r="F260" t="s">
        <v>162</v>
      </c>
      <c r="G260" s="54">
        <v>0</v>
      </c>
      <c r="H260" s="317">
        <v>80000</v>
      </c>
      <c r="I260" s="26" t="s">
        <v>623</v>
      </c>
      <c r="J260" s="35"/>
      <c r="K260" s="25"/>
      <c r="L260" s="25"/>
      <c r="M260" s="25"/>
    </row>
    <row r="261" spans="2:13" ht="12.75">
      <c r="B261" s="15" t="s">
        <v>0</v>
      </c>
      <c r="C261">
        <v>5901</v>
      </c>
      <c r="F261" t="s">
        <v>162</v>
      </c>
      <c r="G261" s="54">
        <v>1800</v>
      </c>
      <c r="H261" s="54">
        <v>20000</v>
      </c>
      <c r="I261" s="26"/>
      <c r="J261" s="38"/>
      <c r="K261" s="33"/>
      <c r="L261" s="33"/>
      <c r="M261" s="33"/>
    </row>
    <row r="262" spans="2:13" ht="12.75">
      <c r="B262" s="15">
        <v>3745</v>
      </c>
      <c r="G262" s="55">
        <f>SUM(G251:G261)</f>
        <v>506100</v>
      </c>
      <c r="H262" s="55">
        <f>SUM(H251:H261)</f>
        <v>504100</v>
      </c>
      <c r="I262" s="26"/>
      <c r="J262" s="38"/>
      <c r="K262" s="33"/>
      <c r="L262" s="33"/>
      <c r="M262" s="33"/>
    </row>
    <row r="263" spans="2:13" ht="6" customHeight="1">
      <c r="B263" s="15"/>
      <c r="G263" s="55"/>
      <c r="H263" s="55"/>
      <c r="I263" s="26"/>
      <c r="J263" s="38"/>
      <c r="K263" s="33"/>
      <c r="L263" s="33"/>
      <c r="M263" s="33"/>
    </row>
    <row r="264" spans="2:13" ht="12.75">
      <c r="B264" s="15" t="s">
        <v>415</v>
      </c>
      <c r="G264" s="54"/>
      <c r="H264" s="54"/>
      <c r="I264" s="26"/>
      <c r="J264" s="38"/>
      <c r="K264" s="33"/>
      <c r="L264" s="33"/>
      <c r="M264" s="33"/>
    </row>
    <row r="265" spans="2:13" ht="12.75">
      <c r="B265" s="63">
        <v>3900</v>
      </c>
      <c r="C265" s="63">
        <v>5492</v>
      </c>
      <c r="D265" s="63"/>
      <c r="E265" s="63"/>
      <c r="F265" t="s">
        <v>416</v>
      </c>
      <c r="G265" s="64">
        <v>0</v>
      </c>
      <c r="H265" s="64">
        <v>0</v>
      </c>
      <c r="I265" s="26" t="s">
        <v>434</v>
      </c>
      <c r="J265" s="38"/>
      <c r="K265" s="33"/>
      <c r="L265" s="33"/>
      <c r="M265" s="33"/>
    </row>
    <row r="266" spans="2:13" ht="12.75">
      <c r="B266" s="15">
        <v>3900</v>
      </c>
      <c r="C266" s="15"/>
      <c r="D266" s="15"/>
      <c r="E266" s="15"/>
      <c r="F266" s="15"/>
      <c r="G266" s="55">
        <f>SUM(G265)</f>
        <v>0</v>
      </c>
      <c r="H266" s="55">
        <f>SUM(H265)</f>
        <v>0</v>
      </c>
      <c r="I266" s="26"/>
      <c r="J266" s="38"/>
      <c r="K266" s="33"/>
      <c r="L266" s="33"/>
      <c r="M266" s="33"/>
    </row>
    <row r="267" spans="2:13" ht="8.25" customHeight="1">
      <c r="B267" s="63"/>
      <c r="C267" s="63"/>
      <c r="D267" s="63"/>
      <c r="E267" s="63"/>
      <c r="F267" s="63"/>
      <c r="G267" s="64"/>
      <c r="H267" s="64"/>
      <c r="I267" s="26"/>
      <c r="J267" s="38"/>
      <c r="K267" s="33"/>
      <c r="L267" s="33"/>
      <c r="M267" s="33"/>
    </row>
    <row r="268" spans="2:13" ht="12.75">
      <c r="B268" s="7" t="s">
        <v>168</v>
      </c>
      <c r="C268" s="15"/>
      <c r="D268" s="15"/>
      <c r="E268" s="15"/>
      <c r="F268" s="15"/>
      <c r="G268" s="55"/>
      <c r="H268" s="55"/>
      <c r="I268" s="26"/>
      <c r="J268" s="26"/>
      <c r="K268" s="25"/>
      <c r="L268" s="25"/>
      <c r="M268" s="25"/>
    </row>
    <row r="269" spans="2:13" ht="12.75" customHeight="1">
      <c r="B269" s="15">
        <v>4359</v>
      </c>
      <c r="C269" s="141" t="s">
        <v>0</v>
      </c>
      <c r="D269" s="142"/>
      <c r="E269" s="142"/>
      <c r="F269" s="141" t="s">
        <v>0</v>
      </c>
      <c r="G269" s="54" t="s">
        <v>0</v>
      </c>
      <c r="H269" s="54" t="s">
        <v>0</v>
      </c>
      <c r="I269" s="26" t="s">
        <v>0</v>
      </c>
      <c r="J269" s="26"/>
      <c r="K269" s="25"/>
      <c r="L269" s="25"/>
      <c r="M269" s="25"/>
    </row>
    <row r="270" spans="2:13" ht="24" customHeight="1">
      <c r="B270" s="15" t="s">
        <v>0</v>
      </c>
      <c r="C270" s="63">
        <v>5339</v>
      </c>
      <c r="D270" s="63"/>
      <c r="E270" s="63"/>
      <c r="F270" t="s">
        <v>417</v>
      </c>
      <c r="G270" s="64">
        <v>20941</v>
      </c>
      <c r="H270" s="54">
        <v>40000</v>
      </c>
      <c r="I270" s="26" t="s">
        <v>381</v>
      </c>
      <c r="J270" s="26"/>
      <c r="K270" s="25"/>
      <c r="L270" s="25"/>
      <c r="M270" s="25"/>
    </row>
    <row r="271" spans="2:13" ht="12.75">
      <c r="B271" s="15">
        <v>4359</v>
      </c>
      <c r="C271" s="15"/>
      <c r="D271" s="15"/>
      <c r="E271" s="15"/>
      <c r="F271" s="15"/>
      <c r="G271" s="55">
        <f>SUM(G270:G270)</f>
        <v>20941</v>
      </c>
      <c r="H271" s="55">
        <f>SUM(H270:H270)</f>
        <v>40000</v>
      </c>
      <c r="I271" s="26"/>
      <c r="J271" s="26"/>
      <c r="K271" s="25"/>
      <c r="L271" s="25"/>
      <c r="M271" s="25"/>
    </row>
    <row r="272" spans="2:13" ht="12.75">
      <c r="B272" s="15" t="s">
        <v>169</v>
      </c>
      <c r="G272" s="54"/>
      <c r="H272" s="54"/>
      <c r="I272" s="26"/>
      <c r="J272" s="26"/>
      <c r="K272" s="25"/>
      <c r="L272" s="25"/>
      <c r="M272" s="25"/>
    </row>
    <row r="273" spans="2:13" ht="21.75" customHeight="1">
      <c r="B273" s="15">
        <v>4357</v>
      </c>
      <c r="C273" s="16">
        <v>5339</v>
      </c>
      <c r="D273" s="16"/>
      <c r="E273" s="16"/>
      <c r="F273" s="16" t="s">
        <v>108</v>
      </c>
      <c r="G273" s="54">
        <v>48100</v>
      </c>
      <c r="H273" s="54">
        <v>49000</v>
      </c>
      <c r="I273" s="26" t="s">
        <v>211</v>
      </c>
      <c r="J273" s="26"/>
      <c r="K273" s="25"/>
      <c r="L273" s="25"/>
      <c r="M273" s="25"/>
    </row>
    <row r="274" spans="2:13" ht="12.75">
      <c r="B274" s="63">
        <v>4357</v>
      </c>
      <c r="G274" s="55">
        <f>SUM(G273)</f>
        <v>48100</v>
      </c>
      <c r="H274" s="55">
        <f>SUM(H273)</f>
        <v>49000</v>
      </c>
      <c r="I274" s="26"/>
      <c r="J274" s="26"/>
      <c r="K274" s="25"/>
      <c r="L274" s="25"/>
      <c r="M274" s="25"/>
    </row>
    <row r="275" spans="2:13" ht="12.75">
      <c r="B275" s="15"/>
      <c r="G275" s="55"/>
      <c r="H275" s="55"/>
      <c r="I275" s="26"/>
      <c r="J275" s="26"/>
      <c r="K275" s="25"/>
      <c r="L275" s="25"/>
      <c r="M275" s="25"/>
    </row>
    <row r="276" spans="2:13" ht="12.75">
      <c r="B276" s="15" t="s">
        <v>255</v>
      </c>
      <c r="G276" s="55"/>
      <c r="H276" s="55"/>
      <c r="I276" s="26"/>
      <c r="J276" s="26"/>
      <c r="K276" s="25"/>
      <c r="L276" s="25"/>
      <c r="M276" s="25"/>
    </row>
    <row r="277" spans="2:13" ht="12.75">
      <c r="B277" s="63">
        <v>5212</v>
      </c>
      <c r="C277">
        <v>5901</v>
      </c>
      <c r="F277" t="s">
        <v>117</v>
      </c>
      <c r="G277" s="54">
        <v>5000</v>
      </c>
      <c r="H277" s="54">
        <v>5000</v>
      </c>
      <c r="I277" s="42" t="s">
        <v>256</v>
      </c>
      <c r="J277" s="26"/>
      <c r="K277" s="25"/>
      <c r="L277" s="25"/>
      <c r="M277" s="25"/>
    </row>
    <row r="278" spans="2:13" ht="12.75">
      <c r="B278" s="15">
        <v>5212</v>
      </c>
      <c r="G278" s="55">
        <f>SUM(G277)</f>
        <v>5000</v>
      </c>
      <c r="H278" s="55">
        <f>SUM(H277)</f>
        <v>5000</v>
      </c>
      <c r="I278" s="26"/>
      <c r="J278" s="26"/>
      <c r="K278" s="25"/>
      <c r="L278" s="25"/>
      <c r="M278" s="25"/>
    </row>
    <row r="279" spans="2:13" ht="12.75">
      <c r="B279" s="15"/>
      <c r="G279" s="55"/>
      <c r="H279" s="55"/>
      <c r="I279" s="26"/>
      <c r="J279" s="26"/>
      <c r="K279" s="25"/>
      <c r="L279" s="25"/>
      <c r="M279" s="25"/>
    </row>
    <row r="280" spans="2:13" ht="12.75">
      <c r="B280" s="2" t="s">
        <v>46</v>
      </c>
      <c r="G280" s="55"/>
      <c r="H280" s="55"/>
      <c r="I280" s="26"/>
      <c r="J280" s="26"/>
      <c r="K280" s="25"/>
      <c r="L280" s="25"/>
      <c r="M280" s="25"/>
    </row>
    <row r="281" spans="2:13" ht="12.75">
      <c r="B281" s="15">
        <v>5512</v>
      </c>
      <c r="C281">
        <v>5019</v>
      </c>
      <c r="F281" t="s">
        <v>418</v>
      </c>
      <c r="G281" s="54">
        <v>3000</v>
      </c>
      <c r="H281" s="54">
        <v>3000</v>
      </c>
      <c r="I281" s="26" t="s">
        <v>552</v>
      </c>
      <c r="J281" s="26"/>
      <c r="K281" s="25"/>
      <c r="L281" s="25"/>
      <c r="M281" s="25"/>
    </row>
    <row r="282" spans="2:13" ht="24">
      <c r="B282" s="16"/>
      <c r="C282">
        <v>5021</v>
      </c>
      <c r="F282" t="s">
        <v>16</v>
      </c>
      <c r="G282" s="54">
        <v>37000</v>
      </c>
      <c r="H282" s="54">
        <v>29000</v>
      </c>
      <c r="I282" s="26" t="s">
        <v>647</v>
      </c>
      <c r="J282" s="26"/>
      <c r="K282" s="25"/>
      <c r="L282" s="25"/>
      <c r="M282" s="25"/>
    </row>
    <row r="283" spans="3:13" ht="24" customHeight="1">
      <c r="C283">
        <v>5132</v>
      </c>
      <c r="F283" t="s">
        <v>44</v>
      </c>
      <c r="G283" s="54">
        <v>26000</v>
      </c>
      <c r="H283" s="54">
        <v>66000</v>
      </c>
      <c r="I283" s="26" t="s">
        <v>695</v>
      </c>
      <c r="J283" s="26"/>
      <c r="K283" s="25"/>
      <c r="L283" s="25"/>
      <c r="M283" s="25"/>
    </row>
    <row r="284" spans="3:13" ht="12.75">
      <c r="C284">
        <v>5137</v>
      </c>
      <c r="F284" t="s">
        <v>257</v>
      </c>
      <c r="G284" s="54">
        <v>65200</v>
      </c>
      <c r="H284" s="54">
        <v>14000</v>
      </c>
      <c r="I284" s="26" t="s">
        <v>649</v>
      </c>
      <c r="J284" s="26"/>
      <c r="K284" s="25"/>
      <c r="L284" s="25"/>
      <c r="M284" s="25"/>
    </row>
    <row r="285" spans="3:13" ht="12.75">
      <c r="C285">
        <v>5139</v>
      </c>
      <c r="F285" t="s">
        <v>47</v>
      </c>
      <c r="G285" s="54">
        <v>7400</v>
      </c>
      <c r="H285" s="54">
        <v>11000</v>
      </c>
      <c r="I285" s="26" t="s">
        <v>648</v>
      </c>
      <c r="J285" s="26"/>
      <c r="K285" s="25"/>
      <c r="L285" s="25"/>
      <c r="M285" s="25"/>
    </row>
    <row r="286" spans="3:13" ht="12.75">
      <c r="C286">
        <v>5151</v>
      </c>
      <c r="F286" t="s">
        <v>10</v>
      </c>
      <c r="G286" s="54">
        <v>2000</v>
      </c>
      <c r="H286" s="54">
        <v>1000</v>
      </c>
      <c r="I286" s="26"/>
      <c r="J286" s="26"/>
      <c r="K286" s="25"/>
      <c r="L286" s="25"/>
      <c r="M286" s="25"/>
    </row>
    <row r="287" spans="3:13" ht="12.75">
      <c r="C287">
        <v>5153</v>
      </c>
      <c r="F287" t="s">
        <v>11</v>
      </c>
      <c r="G287" s="54">
        <v>20000</v>
      </c>
      <c r="H287" s="54">
        <v>20000</v>
      </c>
      <c r="I287" s="26" t="s">
        <v>197</v>
      </c>
      <c r="J287" s="26"/>
      <c r="K287" s="25"/>
      <c r="L287" s="25"/>
      <c r="M287" s="25"/>
    </row>
    <row r="288" spans="3:13" ht="12.75">
      <c r="C288">
        <v>5154</v>
      </c>
      <c r="F288" t="s">
        <v>12</v>
      </c>
      <c r="G288" s="54">
        <v>16000</v>
      </c>
      <c r="H288" s="54">
        <v>15000</v>
      </c>
      <c r="I288" s="26" t="s">
        <v>197</v>
      </c>
      <c r="J288" s="26"/>
      <c r="K288" s="25"/>
      <c r="L288" s="25"/>
      <c r="M288" s="25"/>
    </row>
    <row r="289" spans="3:13" ht="12.75">
      <c r="C289">
        <v>5156</v>
      </c>
      <c r="F289" t="s">
        <v>45</v>
      </c>
      <c r="G289" s="54">
        <v>14000</v>
      </c>
      <c r="H289" s="54">
        <v>10000</v>
      </c>
      <c r="I289" s="26"/>
      <c r="J289" s="26"/>
      <c r="K289" s="25"/>
      <c r="L289" s="25"/>
      <c r="M289" s="25"/>
    </row>
    <row r="290" spans="3:13" ht="12.75">
      <c r="C290">
        <v>5162</v>
      </c>
      <c r="F290" t="s">
        <v>25</v>
      </c>
      <c r="G290" s="54">
        <v>14000</v>
      </c>
      <c r="H290" s="54">
        <v>14000</v>
      </c>
      <c r="I290" s="26"/>
      <c r="J290" s="26"/>
      <c r="K290" s="25"/>
      <c r="L290" s="25"/>
      <c r="M290" s="25"/>
    </row>
    <row r="291" spans="3:13" ht="19.5">
      <c r="C291">
        <v>5163</v>
      </c>
      <c r="F291" t="s">
        <v>48</v>
      </c>
      <c r="G291" s="54">
        <v>8000</v>
      </c>
      <c r="H291" s="54">
        <v>7000</v>
      </c>
      <c r="I291" s="42" t="s">
        <v>196</v>
      </c>
      <c r="J291" s="26"/>
      <c r="K291" s="25"/>
      <c r="L291" s="25"/>
      <c r="M291" s="25"/>
    </row>
    <row r="292" spans="3:13" ht="12.75">
      <c r="C292">
        <v>5167</v>
      </c>
      <c r="F292" t="s">
        <v>28</v>
      </c>
      <c r="G292" s="54">
        <v>0</v>
      </c>
      <c r="H292" s="54">
        <v>18000</v>
      </c>
      <c r="I292" s="26" t="s">
        <v>366</v>
      </c>
      <c r="J292" s="26"/>
      <c r="K292" s="25"/>
      <c r="L292" s="25"/>
      <c r="M292" s="25"/>
    </row>
    <row r="293" spans="3:13" ht="12.75">
      <c r="C293">
        <v>5167</v>
      </c>
      <c r="E293">
        <v>240</v>
      </c>
      <c r="F293" t="s">
        <v>28</v>
      </c>
      <c r="G293" s="54">
        <v>0</v>
      </c>
      <c r="H293" s="54">
        <v>0</v>
      </c>
      <c r="I293" s="26" t="s">
        <v>419</v>
      </c>
      <c r="J293" s="26"/>
      <c r="K293" s="25"/>
      <c r="L293" s="25"/>
      <c r="M293" s="25"/>
    </row>
    <row r="294" spans="3:13" ht="29.25">
      <c r="C294">
        <v>5169</v>
      </c>
      <c r="F294" t="s">
        <v>8</v>
      </c>
      <c r="G294" s="54">
        <v>15000</v>
      </c>
      <c r="H294" s="54">
        <v>29000</v>
      </c>
      <c r="I294" s="42" t="s">
        <v>696</v>
      </c>
      <c r="J294" s="26"/>
      <c r="K294" s="25"/>
      <c r="L294" s="25"/>
      <c r="M294" s="25"/>
    </row>
    <row r="295" spans="3:13" ht="12.75">
      <c r="C295">
        <v>5169</v>
      </c>
      <c r="E295">
        <v>41</v>
      </c>
      <c r="F295" t="s">
        <v>8</v>
      </c>
      <c r="G295" s="54">
        <v>6500</v>
      </c>
      <c r="H295" s="54">
        <v>3000</v>
      </c>
      <c r="I295" s="42" t="s">
        <v>351</v>
      </c>
      <c r="J295" s="26"/>
      <c r="K295" s="25"/>
      <c r="L295" s="25"/>
      <c r="M295" s="25"/>
    </row>
    <row r="296" spans="3:13" ht="12.75">
      <c r="C296">
        <v>5169</v>
      </c>
      <c r="E296">
        <v>42</v>
      </c>
      <c r="F296" t="s">
        <v>8</v>
      </c>
      <c r="G296" s="54">
        <v>4500</v>
      </c>
      <c r="H296" s="54">
        <v>1500</v>
      </c>
      <c r="I296" s="42" t="s">
        <v>353</v>
      </c>
      <c r="J296" s="26"/>
      <c r="K296" s="25"/>
      <c r="L296" s="25"/>
      <c r="M296" s="25"/>
    </row>
    <row r="297" spans="3:13" ht="12.75">
      <c r="C297">
        <v>5169</v>
      </c>
      <c r="E297">
        <v>43</v>
      </c>
      <c r="F297" t="s">
        <v>8</v>
      </c>
      <c r="G297" s="54">
        <v>700</v>
      </c>
      <c r="H297" s="54">
        <v>3000</v>
      </c>
      <c r="I297" s="42" t="s">
        <v>355</v>
      </c>
      <c r="J297" s="26"/>
      <c r="K297" s="25"/>
      <c r="L297" s="25"/>
      <c r="M297" s="25"/>
    </row>
    <row r="298" spans="3:13" ht="12.75">
      <c r="C298">
        <v>5169</v>
      </c>
      <c r="E298">
        <v>44</v>
      </c>
      <c r="F298" t="s">
        <v>8</v>
      </c>
      <c r="G298" s="54">
        <v>500</v>
      </c>
      <c r="H298" s="54">
        <v>500</v>
      </c>
      <c r="I298" s="42" t="s">
        <v>352</v>
      </c>
      <c r="J298" s="26"/>
      <c r="K298" s="25"/>
      <c r="L298" s="25"/>
      <c r="M298" s="25"/>
    </row>
    <row r="299" spans="3:13" ht="12.75">
      <c r="C299">
        <v>5171</v>
      </c>
      <c r="F299" t="s">
        <v>14</v>
      </c>
      <c r="G299" s="54">
        <v>9000</v>
      </c>
      <c r="H299" s="54">
        <v>10000</v>
      </c>
      <c r="I299" s="26" t="s">
        <v>605</v>
      </c>
      <c r="J299" s="26"/>
      <c r="K299" s="25"/>
      <c r="L299" s="25"/>
      <c r="M299" s="25"/>
    </row>
    <row r="300" spans="3:13" ht="12.75">
      <c r="C300">
        <v>5173</v>
      </c>
      <c r="F300" t="s">
        <v>49</v>
      </c>
      <c r="G300" s="54">
        <v>2000</v>
      </c>
      <c r="H300" s="54">
        <v>1500</v>
      </c>
      <c r="I300" s="26" t="s">
        <v>198</v>
      </c>
      <c r="J300" s="26"/>
      <c r="K300" s="25"/>
      <c r="L300" s="25"/>
      <c r="M300" s="25"/>
    </row>
    <row r="301" spans="2:13" ht="24.75" customHeight="1">
      <c r="B301" s="16"/>
      <c r="C301" s="16">
        <v>5221</v>
      </c>
      <c r="D301" s="16"/>
      <c r="E301" s="16"/>
      <c r="F301" s="16" t="s">
        <v>62</v>
      </c>
      <c r="G301" s="56">
        <v>1020</v>
      </c>
      <c r="H301" s="56">
        <v>1100</v>
      </c>
      <c r="I301" s="26" t="s">
        <v>129</v>
      </c>
      <c r="J301" s="26"/>
      <c r="K301" s="25"/>
      <c r="L301" s="25"/>
      <c r="M301" s="25"/>
    </row>
    <row r="302" spans="2:13" ht="12.75">
      <c r="B302" s="15"/>
      <c r="C302">
        <v>5901</v>
      </c>
      <c r="F302" t="s">
        <v>69</v>
      </c>
      <c r="G302" s="54">
        <v>9000</v>
      </c>
      <c r="H302" s="54">
        <v>10000</v>
      </c>
      <c r="I302" s="26" t="s">
        <v>158</v>
      </c>
      <c r="J302" s="35"/>
      <c r="K302" s="25"/>
      <c r="L302" s="25"/>
      <c r="M302" s="25"/>
    </row>
    <row r="303" spans="2:13" ht="12.75">
      <c r="B303" s="15">
        <v>5512</v>
      </c>
      <c r="G303" s="55">
        <f>SUM(G281:G302)</f>
        <v>260820</v>
      </c>
      <c r="H303" s="55">
        <f>SUM(H281:H302)</f>
        <v>267600</v>
      </c>
      <c r="I303" s="26"/>
      <c r="J303" s="35"/>
      <c r="K303" s="25"/>
      <c r="L303" s="25"/>
      <c r="M303" s="25"/>
    </row>
    <row r="304" spans="2:13" ht="12.75">
      <c r="B304" s="15"/>
      <c r="G304" s="54"/>
      <c r="H304" s="54"/>
      <c r="I304" s="26"/>
      <c r="J304" s="35"/>
      <c r="K304" s="25"/>
      <c r="L304" s="25"/>
      <c r="M304" s="25"/>
    </row>
    <row r="305" spans="2:13" ht="12.75">
      <c r="B305" s="7" t="s">
        <v>68</v>
      </c>
      <c r="G305" s="54"/>
      <c r="H305" s="54"/>
      <c r="I305" s="26"/>
      <c r="J305" s="26"/>
      <c r="K305" s="25"/>
      <c r="L305" s="25"/>
      <c r="M305" s="25"/>
    </row>
    <row r="306" spans="2:13" ht="12.75">
      <c r="B306">
        <v>6112</v>
      </c>
      <c r="C306">
        <v>5023</v>
      </c>
      <c r="F306" s="68" t="s">
        <v>105</v>
      </c>
      <c r="G306" s="54">
        <v>830000</v>
      </c>
      <c r="H306" s="54">
        <v>904000</v>
      </c>
      <c r="I306" s="42" t="s">
        <v>472</v>
      </c>
      <c r="J306" s="26"/>
      <c r="K306" s="25"/>
      <c r="L306" s="25"/>
      <c r="M306" s="25"/>
    </row>
    <row r="307" spans="3:13" ht="12.75">
      <c r="C307">
        <v>5031</v>
      </c>
      <c r="F307" s="68" t="s">
        <v>24</v>
      </c>
      <c r="G307" s="54">
        <v>125000</v>
      </c>
      <c r="H307" s="54">
        <v>130000</v>
      </c>
      <c r="I307" s="26"/>
      <c r="J307" s="26"/>
      <c r="K307" s="25"/>
      <c r="L307" s="25"/>
      <c r="M307" s="25"/>
    </row>
    <row r="308" spans="3:13" ht="12.75">
      <c r="C308">
        <v>5032</v>
      </c>
      <c r="F308" s="68" t="s">
        <v>50</v>
      </c>
      <c r="G308" s="54">
        <v>75000</v>
      </c>
      <c r="H308" s="54">
        <v>82000</v>
      </c>
      <c r="I308" s="26" t="s">
        <v>0</v>
      </c>
      <c r="J308" s="26"/>
      <c r="K308" s="25"/>
      <c r="L308" s="25"/>
      <c r="M308" s="25"/>
    </row>
    <row r="309" spans="3:13" ht="12.75">
      <c r="C309">
        <v>5167</v>
      </c>
      <c r="F309" t="s">
        <v>28</v>
      </c>
      <c r="G309" s="54">
        <v>2500</v>
      </c>
      <c r="H309" s="54">
        <v>2000</v>
      </c>
      <c r="I309" s="26"/>
      <c r="J309" s="26"/>
      <c r="K309" s="25"/>
      <c r="L309" s="25"/>
      <c r="M309" s="25"/>
    </row>
    <row r="310" spans="3:13" ht="20.25" customHeight="1">
      <c r="C310">
        <v>5175</v>
      </c>
      <c r="F310" t="s">
        <v>32</v>
      </c>
      <c r="G310" s="54">
        <v>12000</v>
      </c>
      <c r="H310" s="54">
        <v>12000</v>
      </c>
      <c r="I310" s="42" t="s">
        <v>142</v>
      </c>
      <c r="J310" s="26"/>
      <c r="K310" s="25"/>
      <c r="L310" s="25"/>
      <c r="M310" s="25"/>
    </row>
    <row r="311" spans="3:13" ht="20.25" customHeight="1">
      <c r="C311">
        <v>5194</v>
      </c>
      <c r="F311" t="s">
        <v>33</v>
      </c>
      <c r="G311" s="54">
        <v>10000</v>
      </c>
      <c r="H311" s="54">
        <v>10000</v>
      </c>
      <c r="I311" s="42" t="s">
        <v>132</v>
      </c>
      <c r="J311" s="26"/>
      <c r="K311" s="25"/>
      <c r="L311" s="25"/>
      <c r="M311" s="25"/>
    </row>
    <row r="312" spans="3:13" ht="21" customHeight="1">
      <c r="C312">
        <v>5492</v>
      </c>
      <c r="F312" t="s">
        <v>258</v>
      </c>
      <c r="G312" s="54">
        <v>51300</v>
      </c>
      <c r="H312" s="54">
        <v>55000</v>
      </c>
      <c r="I312" s="42" t="s">
        <v>290</v>
      </c>
      <c r="J312" s="26"/>
      <c r="K312" s="25"/>
      <c r="L312" s="25"/>
      <c r="M312" s="25"/>
    </row>
    <row r="313" spans="3:13" ht="15.75" customHeight="1">
      <c r="C313">
        <v>5499</v>
      </c>
      <c r="E313">
        <v>910</v>
      </c>
      <c r="F313" t="s">
        <v>167</v>
      </c>
      <c r="G313" s="54">
        <v>4380</v>
      </c>
      <c r="H313" s="54">
        <v>3000</v>
      </c>
      <c r="I313" s="42" t="s">
        <v>229</v>
      </c>
      <c r="J313" s="26"/>
      <c r="K313" s="25"/>
      <c r="L313" s="25"/>
      <c r="M313" s="25"/>
    </row>
    <row r="314" spans="2:13" ht="12.75">
      <c r="B314" s="15">
        <v>6112</v>
      </c>
      <c r="C314" s="15"/>
      <c r="D314" s="15"/>
      <c r="E314" s="15"/>
      <c r="F314" s="15"/>
      <c r="G314" s="55">
        <f>SUM(G306:G313)</f>
        <v>1110180</v>
      </c>
      <c r="H314" s="55">
        <f>SUM(H306:H313)</f>
        <v>1198000</v>
      </c>
      <c r="I314" s="26"/>
      <c r="J314" s="26"/>
      <c r="K314" s="25"/>
      <c r="L314" s="25"/>
      <c r="M314" s="25"/>
    </row>
    <row r="315" spans="2:13" ht="12.75">
      <c r="B315" s="15"/>
      <c r="C315" s="15"/>
      <c r="D315" s="15"/>
      <c r="E315" s="15"/>
      <c r="F315" s="15"/>
      <c r="G315" s="55"/>
      <c r="H315" s="55"/>
      <c r="I315" s="26"/>
      <c r="J315" s="26"/>
      <c r="K315" s="25"/>
      <c r="L315" s="25"/>
      <c r="M315" s="25"/>
    </row>
    <row r="316" spans="2:13" ht="12.75">
      <c r="B316" s="15" t="s">
        <v>420</v>
      </c>
      <c r="C316" s="15"/>
      <c r="D316" s="15"/>
      <c r="E316" s="15"/>
      <c r="F316" s="15"/>
      <c r="G316" s="55"/>
      <c r="H316" s="55"/>
      <c r="I316" s="26"/>
      <c r="J316" s="26"/>
      <c r="K316" s="25"/>
      <c r="L316" s="25"/>
      <c r="M316" s="25"/>
    </row>
    <row r="317" spans="2:13" ht="12.75">
      <c r="B317" s="63">
        <v>6115</v>
      </c>
      <c r="C317" s="63">
        <v>5021</v>
      </c>
      <c r="D317" s="63">
        <v>98187</v>
      </c>
      <c r="E317" s="63"/>
      <c r="F317" t="s">
        <v>16</v>
      </c>
      <c r="G317" s="64">
        <v>0</v>
      </c>
      <c r="H317" s="64">
        <v>0</v>
      </c>
      <c r="I317" s="26"/>
      <c r="J317" s="26"/>
      <c r="K317" s="25"/>
      <c r="L317" s="25"/>
      <c r="M317" s="25"/>
    </row>
    <row r="318" spans="2:13" ht="12.75">
      <c r="B318" s="63"/>
      <c r="C318" s="63">
        <v>5139</v>
      </c>
      <c r="D318" s="63">
        <v>98187</v>
      </c>
      <c r="E318" s="63"/>
      <c r="F318" t="s">
        <v>421</v>
      </c>
      <c r="G318" s="64">
        <v>0</v>
      </c>
      <c r="H318" s="64">
        <v>0</v>
      </c>
      <c r="I318" s="26"/>
      <c r="J318" s="26"/>
      <c r="K318" s="25"/>
      <c r="L318" s="25"/>
      <c r="M318" s="25"/>
    </row>
    <row r="319" spans="2:13" ht="12.75">
      <c r="B319" s="63"/>
      <c r="C319" s="63">
        <v>5168</v>
      </c>
      <c r="D319" s="63">
        <v>98187</v>
      </c>
      <c r="E319" s="63"/>
      <c r="F319" t="s">
        <v>422</v>
      </c>
      <c r="G319" s="64">
        <v>0</v>
      </c>
      <c r="H319" s="64">
        <v>0</v>
      </c>
      <c r="I319" s="26"/>
      <c r="J319" s="26"/>
      <c r="K319" s="25"/>
      <c r="L319" s="25"/>
      <c r="M319" s="25"/>
    </row>
    <row r="320" spans="2:13" ht="12.75">
      <c r="B320" s="63"/>
      <c r="C320" s="63">
        <v>5173</v>
      </c>
      <c r="D320" s="63">
        <v>98187</v>
      </c>
      <c r="E320" s="63"/>
      <c r="F320" t="s">
        <v>423</v>
      </c>
      <c r="G320" s="64">
        <v>0</v>
      </c>
      <c r="H320" s="64">
        <v>0</v>
      </c>
      <c r="I320" s="26"/>
      <c r="J320" s="26"/>
      <c r="K320" s="25"/>
      <c r="L320" s="25"/>
      <c r="M320" s="25"/>
    </row>
    <row r="321" spans="2:13" ht="12.75">
      <c r="B321" s="63"/>
      <c r="C321" s="63">
        <v>5175</v>
      </c>
      <c r="D321" s="63">
        <v>98187</v>
      </c>
      <c r="E321" s="63"/>
      <c r="F321" t="s">
        <v>32</v>
      </c>
      <c r="G321" s="64">
        <v>0</v>
      </c>
      <c r="H321" s="64">
        <v>0</v>
      </c>
      <c r="I321" s="26"/>
      <c r="J321" s="26"/>
      <c r="K321" s="25"/>
      <c r="L321" s="25"/>
      <c r="M321" s="25"/>
    </row>
    <row r="322" spans="2:13" ht="12.75">
      <c r="B322" s="63"/>
      <c r="C322" s="63">
        <v>5901</v>
      </c>
      <c r="D322" s="63">
        <v>98187</v>
      </c>
      <c r="E322" s="63"/>
      <c r="F322" t="s">
        <v>117</v>
      </c>
      <c r="G322" s="64">
        <v>0</v>
      </c>
      <c r="H322" s="64">
        <v>0</v>
      </c>
      <c r="I322" s="26" t="s">
        <v>0</v>
      </c>
      <c r="J322" s="26"/>
      <c r="K322" s="25"/>
      <c r="L322" s="25"/>
      <c r="M322" s="25"/>
    </row>
    <row r="323" spans="2:13" ht="12.75">
      <c r="B323" s="15">
        <v>6115</v>
      </c>
      <c r="C323" s="15"/>
      <c r="D323" s="15"/>
      <c r="E323" s="15"/>
      <c r="F323" s="15"/>
      <c r="G323" s="55">
        <f>SUM(G317:G322)</f>
        <v>0</v>
      </c>
      <c r="H323" s="55">
        <f>SUM(H317:H322)</f>
        <v>0</v>
      </c>
      <c r="I323" s="26"/>
      <c r="J323" s="26"/>
      <c r="K323" s="25"/>
      <c r="L323" s="25"/>
      <c r="M323" s="25"/>
    </row>
    <row r="324" spans="2:13" ht="12.75">
      <c r="B324" s="15"/>
      <c r="C324" s="15"/>
      <c r="D324" s="15"/>
      <c r="E324" s="15"/>
      <c r="F324" s="15"/>
      <c r="G324" s="55"/>
      <c r="H324" s="55"/>
      <c r="I324" s="26"/>
      <c r="J324" s="26"/>
      <c r="K324" s="25"/>
      <c r="L324" s="25"/>
      <c r="M324" s="25"/>
    </row>
    <row r="325" spans="2:13" ht="12.75">
      <c r="B325" s="15" t="s">
        <v>424</v>
      </c>
      <c r="C325" s="15"/>
      <c r="D325" s="15"/>
      <c r="E325" s="15"/>
      <c r="F325" s="15"/>
      <c r="G325" s="55"/>
      <c r="H325" s="55"/>
      <c r="I325" s="26"/>
      <c r="J325" s="26"/>
      <c r="K325" s="25"/>
      <c r="L325" s="25"/>
      <c r="M325" s="25"/>
    </row>
    <row r="326" spans="2:13" ht="12.75">
      <c r="B326" s="63">
        <v>6117</v>
      </c>
      <c r="C326" s="63">
        <v>5021</v>
      </c>
      <c r="D326" s="63">
        <v>98348</v>
      </c>
      <c r="E326" s="63"/>
      <c r="F326" t="s">
        <v>16</v>
      </c>
      <c r="G326" s="64">
        <v>0</v>
      </c>
      <c r="H326" s="64">
        <v>0</v>
      </c>
      <c r="I326" s="26"/>
      <c r="J326" s="26"/>
      <c r="K326" s="25"/>
      <c r="L326" s="25"/>
      <c r="M326" s="25"/>
    </row>
    <row r="327" spans="2:13" ht="12.75">
      <c r="B327" s="63"/>
      <c r="C327" s="63">
        <v>5139</v>
      </c>
      <c r="D327" s="63">
        <v>98348</v>
      </c>
      <c r="E327" s="63"/>
      <c r="F327" t="s">
        <v>421</v>
      </c>
      <c r="G327" s="64">
        <v>0</v>
      </c>
      <c r="H327" s="64">
        <v>0</v>
      </c>
      <c r="I327" s="26"/>
      <c r="J327" s="26"/>
      <c r="K327" s="25"/>
      <c r="L327" s="25"/>
      <c r="M327" s="25"/>
    </row>
    <row r="328" spans="2:13" ht="12.75">
      <c r="B328" s="63"/>
      <c r="C328" s="63">
        <v>5168</v>
      </c>
      <c r="D328" s="63">
        <v>98348</v>
      </c>
      <c r="E328" s="63"/>
      <c r="F328" t="s">
        <v>422</v>
      </c>
      <c r="G328" s="64">
        <v>0</v>
      </c>
      <c r="H328" s="64">
        <v>0</v>
      </c>
      <c r="I328" s="26"/>
      <c r="J328" s="26"/>
      <c r="K328" s="25"/>
      <c r="L328" s="25"/>
      <c r="M328" s="25"/>
    </row>
    <row r="329" spans="2:13" ht="12.75">
      <c r="B329" s="63"/>
      <c r="C329" s="63">
        <v>5173</v>
      </c>
      <c r="D329" s="63">
        <v>98348</v>
      </c>
      <c r="E329" s="63"/>
      <c r="F329" t="s">
        <v>423</v>
      </c>
      <c r="G329" s="64">
        <v>0</v>
      </c>
      <c r="H329" s="64">
        <v>0</v>
      </c>
      <c r="I329" s="26"/>
      <c r="J329" s="26"/>
      <c r="K329" s="25"/>
      <c r="L329" s="25"/>
      <c r="M329" s="25"/>
    </row>
    <row r="330" spans="2:13" ht="12.75">
      <c r="B330" s="63"/>
      <c r="C330" s="63">
        <v>5175</v>
      </c>
      <c r="D330" s="63">
        <v>98348</v>
      </c>
      <c r="E330" s="63"/>
      <c r="F330" t="s">
        <v>32</v>
      </c>
      <c r="G330" s="64">
        <v>0</v>
      </c>
      <c r="H330" s="64">
        <v>0</v>
      </c>
      <c r="I330" s="26"/>
      <c r="J330" s="26"/>
      <c r="K330" s="25"/>
      <c r="L330" s="25"/>
      <c r="M330" s="25"/>
    </row>
    <row r="331" spans="2:13" ht="12.75">
      <c r="B331" s="63"/>
      <c r="C331" s="63">
        <v>5901</v>
      </c>
      <c r="D331" s="63">
        <v>98348</v>
      </c>
      <c r="E331" s="63"/>
      <c r="F331" t="s">
        <v>117</v>
      </c>
      <c r="G331" s="64">
        <v>0</v>
      </c>
      <c r="H331" s="64">
        <v>0</v>
      </c>
      <c r="I331" s="26" t="s">
        <v>0</v>
      </c>
      <c r="J331" s="26"/>
      <c r="K331" s="25"/>
      <c r="L331" s="25"/>
      <c r="M331" s="25"/>
    </row>
    <row r="332" spans="2:13" ht="12.75">
      <c r="B332" s="15">
        <v>6117</v>
      </c>
      <c r="C332" s="15"/>
      <c r="D332" s="15"/>
      <c r="E332" s="15"/>
      <c r="F332" s="15"/>
      <c r="G332" s="55">
        <f>SUM(G326:G331)</f>
        <v>0</v>
      </c>
      <c r="H332" s="55">
        <f>SUM(H326:H331)</f>
        <v>0</v>
      </c>
      <c r="I332" s="26"/>
      <c r="J332" s="26"/>
      <c r="K332" s="25"/>
      <c r="L332" s="25"/>
      <c r="M332" s="25"/>
    </row>
    <row r="333" spans="2:13" ht="9" customHeight="1">
      <c r="B333" s="15"/>
      <c r="C333" s="15"/>
      <c r="D333" s="15"/>
      <c r="E333" s="15"/>
      <c r="F333" s="15"/>
      <c r="G333" s="55"/>
      <c r="H333" s="55"/>
      <c r="I333" s="26"/>
      <c r="J333" s="26"/>
      <c r="K333" s="25"/>
      <c r="L333" s="25"/>
      <c r="M333" s="25"/>
    </row>
    <row r="334" spans="2:13" ht="12.75">
      <c r="B334" s="2" t="s">
        <v>52</v>
      </c>
      <c r="C334" s="15"/>
      <c r="D334" s="15"/>
      <c r="E334" s="15"/>
      <c r="F334" s="15"/>
      <c r="G334" s="21"/>
      <c r="H334" s="21"/>
      <c r="I334" s="26"/>
      <c r="J334" s="26"/>
      <c r="K334" s="25"/>
      <c r="L334" s="25"/>
      <c r="M334" s="25"/>
    </row>
    <row r="335" spans="2:13" ht="12.75">
      <c r="B335">
        <v>6171</v>
      </c>
      <c r="C335" s="68">
        <v>5011</v>
      </c>
      <c r="D335" s="68"/>
      <c r="E335" s="68"/>
      <c r="F335" s="68" t="s">
        <v>21</v>
      </c>
      <c r="G335" s="54">
        <v>952000</v>
      </c>
      <c r="H335" s="54">
        <v>970000</v>
      </c>
      <c r="I335" s="36" t="s">
        <v>0</v>
      </c>
      <c r="J335" s="26"/>
      <c r="K335" s="25"/>
      <c r="L335" s="25"/>
      <c r="M335" s="25"/>
    </row>
    <row r="336" spans="3:13" ht="24">
      <c r="C336">
        <v>5021</v>
      </c>
      <c r="F336" t="s">
        <v>16</v>
      </c>
      <c r="G336" s="54">
        <v>58900</v>
      </c>
      <c r="H336" s="54">
        <v>60000</v>
      </c>
      <c r="I336" s="26" t="s">
        <v>311</v>
      </c>
      <c r="J336" s="26"/>
      <c r="K336" s="25"/>
      <c r="L336" s="25"/>
      <c r="M336" s="25"/>
    </row>
    <row r="337" spans="3:13" ht="12.75">
      <c r="C337">
        <v>5031</v>
      </c>
      <c r="F337" t="s">
        <v>53</v>
      </c>
      <c r="G337" s="54">
        <v>238000</v>
      </c>
      <c r="H337" s="54">
        <v>243000</v>
      </c>
      <c r="I337" s="26"/>
      <c r="J337" s="26"/>
      <c r="K337" s="25"/>
      <c r="L337" s="25"/>
      <c r="M337" s="25"/>
    </row>
    <row r="338" spans="3:13" ht="12.75">
      <c r="C338">
        <v>5032</v>
      </c>
      <c r="F338" t="s">
        <v>43</v>
      </c>
      <c r="G338" s="54">
        <v>86000</v>
      </c>
      <c r="H338" s="54">
        <v>88000</v>
      </c>
      <c r="I338" s="26"/>
      <c r="J338" s="26"/>
      <c r="K338" s="25"/>
      <c r="L338" s="25"/>
      <c r="M338" s="25"/>
    </row>
    <row r="339" spans="3:13" ht="12.75">
      <c r="C339">
        <v>5038</v>
      </c>
      <c r="F339" t="s">
        <v>54</v>
      </c>
      <c r="G339" s="54">
        <v>7000</v>
      </c>
      <c r="H339" s="54">
        <v>8000</v>
      </c>
      <c r="I339" s="26"/>
      <c r="J339" s="26"/>
      <c r="K339" s="25"/>
      <c r="L339" s="25"/>
      <c r="M339" s="25"/>
    </row>
    <row r="340" spans="3:13" ht="15.75" customHeight="1">
      <c r="C340">
        <v>5132</v>
      </c>
      <c r="F340" t="s">
        <v>44</v>
      </c>
      <c r="G340" s="1">
        <v>500</v>
      </c>
      <c r="H340" s="1">
        <v>500</v>
      </c>
      <c r="I340" s="26" t="s">
        <v>143</v>
      </c>
      <c r="J340" s="26"/>
      <c r="K340" s="25"/>
      <c r="L340" s="25"/>
      <c r="M340" s="25"/>
    </row>
    <row r="341" spans="3:13" ht="12.75">
      <c r="C341">
        <v>5136</v>
      </c>
      <c r="F341" t="s">
        <v>55</v>
      </c>
      <c r="G341" s="1">
        <v>11000</v>
      </c>
      <c r="H341" s="1">
        <v>11000</v>
      </c>
      <c r="I341" s="26" t="s">
        <v>165</v>
      </c>
      <c r="J341" s="26"/>
      <c r="K341" s="25"/>
      <c r="L341" s="25"/>
      <c r="M341" s="25"/>
    </row>
    <row r="342" spans="3:13" ht="15" customHeight="1">
      <c r="C342">
        <v>5137</v>
      </c>
      <c r="F342" t="s">
        <v>22</v>
      </c>
      <c r="G342" s="54">
        <v>14600</v>
      </c>
      <c r="H342" s="54">
        <v>12000</v>
      </c>
      <c r="I342" s="48" t="s">
        <v>650</v>
      </c>
      <c r="J342" s="26"/>
      <c r="K342" s="25"/>
      <c r="L342" s="25"/>
      <c r="M342" s="25"/>
    </row>
    <row r="343" spans="3:13" ht="24">
      <c r="C343">
        <v>5139</v>
      </c>
      <c r="F343" t="s">
        <v>38</v>
      </c>
      <c r="G343" s="54">
        <v>70000</v>
      </c>
      <c r="H343" s="54">
        <v>70000</v>
      </c>
      <c r="I343" s="26" t="s">
        <v>606</v>
      </c>
      <c r="J343" s="26"/>
      <c r="K343" s="25"/>
      <c r="L343" s="25"/>
      <c r="M343" s="25"/>
    </row>
    <row r="344" spans="3:13" ht="12.75">
      <c r="C344">
        <v>5151</v>
      </c>
      <c r="F344" t="s">
        <v>10</v>
      </c>
      <c r="G344" s="54">
        <v>3500</v>
      </c>
      <c r="H344" s="54">
        <v>3500</v>
      </c>
      <c r="I344" s="26"/>
      <c r="J344" s="26"/>
      <c r="K344" s="25"/>
      <c r="L344" s="25"/>
      <c r="M344" s="25"/>
    </row>
    <row r="345" spans="3:13" ht="12.75">
      <c r="C345">
        <v>5153</v>
      </c>
      <c r="F345" t="s">
        <v>11</v>
      </c>
      <c r="G345" s="54">
        <v>70000</v>
      </c>
      <c r="H345" s="54">
        <v>60000</v>
      </c>
      <c r="I345" s="26"/>
      <c r="J345" s="26"/>
      <c r="K345" s="25"/>
      <c r="L345" s="25"/>
      <c r="M345" s="25"/>
    </row>
    <row r="346" spans="3:13" ht="12.75">
      <c r="C346">
        <v>5154</v>
      </c>
      <c r="F346" t="s">
        <v>12</v>
      </c>
      <c r="G346" s="54">
        <v>25400</v>
      </c>
      <c r="H346" s="54">
        <v>26000</v>
      </c>
      <c r="I346" s="26"/>
      <c r="J346" s="26"/>
      <c r="K346" s="25"/>
      <c r="L346" s="25"/>
      <c r="M346" s="25"/>
    </row>
    <row r="347" spans="3:13" ht="12.75">
      <c r="C347">
        <v>5156</v>
      </c>
      <c r="F347" t="s">
        <v>148</v>
      </c>
      <c r="G347" s="54">
        <v>500</v>
      </c>
      <c r="H347" s="54">
        <v>500</v>
      </c>
      <c r="I347" s="26" t="s">
        <v>607</v>
      </c>
      <c r="J347" s="26"/>
      <c r="K347" s="25"/>
      <c r="L347" s="25"/>
      <c r="M347" s="25"/>
    </row>
    <row r="348" spans="3:13" ht="12.75">
      <c r="C348">
        <v>5161</v>
      </c>
      <c r="F348" t="s">
        <v>18</v>
      </c>
      <c r="G348" s="54">
        <v>7000</v>
      </c>
      <c r="H348" s="54">
        <v>7000</v>
      </c>
      <c r="I348" s="26"/>
      <c r="J348" s="26"/>
      <c r="K348" s="25"/>
      <c r="L348" s="25"/>
      <c r="M348" s="25"/>
    </row>
    <row r="349" spans="3:13" ht="24">
      <c r="C349">
        <v>5162</v>
      </c>
      <c r="F349" t="s">
        <v>19</v>
      </c>
      <c r="G349" s="54">
        <v>60000</v>
      </c>
      <c r="H349" s="54">
        <v>45000</v>
      </c>
      <c r="I349" s="26" t="s">
        <v>159</v>
      </c>
      <c r="J349" s="26"/>
      <c r="K349" s="25"/>
      <c r="L349" s="25"/>
      <c r="M349" s="25"/>
    </row>
    <row r="350" spans="3:13" ht="12.75">
      <c r="C350">
        <v>5164</v>
      </c>
      <c r="F350" t="s">
        <v>104</v>
      </c>
      <c r="G350" s="54">
        <v>8000</v>
      </c>
      <c r="H350" s="54">
        <v>9000</v>
      </c>
      <c r="I350" s="26" t="s">
        <v>179</v>
      </c>
      <c r="J350" s="26"/>
      <c r="K350" s="25"/>
      <c r="L350" s="25"/>
      <c r="M350" s="25"/>
    </row>
    <row r="351" spans="3:13" ht="24">
      <c r="C351">
        <v>5166</v>
      </c>
      <c r="F351" t="s">
        <v>56</v>
      </c>
      <c r="G351" s="54">
        <v>85000</v>
      </c>
      <c r="H351" s="54">
        <v>60000</v>
      </c>
      <c r="I351" s="26" t="s">
        <v>608</v>
      </c>
      <c r="J351" s="26"/>
      <c r="K351" s="25"/>
      <c r="L351" s="25"/>
      <c r="M351" s="25"/>
    </row>
    <row r="352" spans="3:13" ht="18" customHeight="1">
      <c r="C352">
        <v>5167</v>
      </c>
      <c r="F352" t="s">
        <v>57</v>
      </c>
      <c r="G352" s="54">
        <v>17000</v>
      </c>
      <c r="H352" s="54">
        <v>17000</v>
      </c>
      <c r="I352" s="26" t="s">
        <v>131</v>
      </c>
      <c r="J352" s="26"/>
      <c r="K352" s="25"/>
      <c r="L352" s="25"/>
      <c r="M352" s="25"/>
    </row>
    <row r="353" spans="3:13" ht="21.75" customHeight="1">
      <c r="C353">
        <v>5168</v>
      </c>
      <c r="F353" s="23" t="s">
        <v>425</v>
      </c>
      <c r="G353" s="54">
        <v>90000</v>
      </c>
      <c r="H353" s="54">
        <v>90000</v>
      </c>
      <c r="I353" s="26" t="s">
        <v>652</v>
      </c>
      <c r="J353" s="26"/>
      <c r="K353" s="25"/>
      <c r="L353" s="25"/>
      <c r="M353" s="25"/>
    </row>
    <row r="354" spans="3:13" ht="30.75" customHeight="1">
      <c r="C354">
        <v>5169</v>
      </c>
      <c r="F354" t="s">
        <v>8</v>
      </c>
      <c r="G354" s="54">
        <v>149600</v>
      </c>
      <c r="H354" s="54">
        <v>95000</v>
      </c>
      <c r="I354" s="48" t="s">
        <v>651</v>
      </c>
      <c r="J354" s="26"/>
      <c r="K354" s="25"/>
      <c r="L354" s="25"/>
      <c r="M354" s="25"/>
    </row>
    <row r="355" spans="3:13" ht="12.75">
      <c r="C355">
        <v>5169</v>
      </c>
      <c r="E355">
        <v>41</v>
      </c>
      <c r="F355" t="s">
        <v>8</v>
      </c>
      <c r="G355" s="54">
        <v>3500</v>
      </c>
      <c r="H355" s="54">
        <v>3000</v>
      </c>
      <c r="I355" s="48" t="s">
        <v>351</v>
      </c>
      <c r="J355" s="26"/>
      <c r="K355" s="25"/>
      <c r="L355" s="25"/>
      <c r="M355" s="25"/>
    </row>
    <row r="356" spans="3:13" ht="12.75">
      <c r="C356">
        <v>5169</v>
      </c>
      <c r="E356">
        <v>42</v>
      </c>
      <c r="F356" t="s">
        <v>8</v>
      </c>
      <c r="G356" s="54">
        <v>6600</v>
      </c>
      <c r="H356" s="54">
        <v>3500</v>
      </c>
      <c r="I356" s="48" t="s">
        <v>353</v>
      </c>
      <c r="J356" s="26"/>
      <c r="K356" s="25"/>
      <c r="L356" s="25"/>
      <c r="M356" s="25"/>
    </row>
    <row r="357" spans="3:13" ht="12.75">
      <c r="C357">
        <v>5169</v>
      </c>
      <c r="E357">
        <v>43</v>
      </c>
      <c r="F357" t="s">
        <v>8</v>
      </c>
      <c r="G357" s="54">
        <v>1884</v>
      </c>
      <c r="H357" s="54">
        <v>200</v>
      </c>
      <c r="I357" s="48" t="s">
        <v>426</v>
      </c>
      <c r="J357" s="26"/>
      <c r="K357" s="25"/>
      <c r="L357" s="25"/>
      <c r="M357" s="25"/>
    </row>
    <row r="358" spans="3:13" ht="12.75">
      <c r="C358">
        <v>5169</v>
      </c>
      <c r="E358">
        <v>44</v>
      </c>
      <c r="F358" t="s">
        <v>8</v>
      </c>
      <c r="G358" s="54">
        <v>900</v>
      </c>
      <c r="H358" s="54">
        <v>650</v>
      </c>
      <c r="I358" s="48" t="s">
        <v>352</v>
      </c>
      <c r="J358" s="26"/>
      <c r="K358" s="25"/>
      <c r="L358" s="25"/>
      <c r="M358" s="25"/>
    </row>
    <row r="359" spans="2:13" ht="16.5" customHeight="1">
      <c r="B359" s="68"/>
      <c r="C359" s="68">
        <v>5171</v>
      </c>
      <c r="D359" s="68"/>
      <c r="E359" s="68"/>
      <c r="F359" s="68" t="s">
        <v>14</v>
      </c>
      <c r="G359" s="54">
        <v>120000</v>
      </c>
      <c r="H359" s="317">
        <v>50000</v>
      </c>
      <c r="I359" s="48" t="s">
        <v>609</v>
      </c>
      <c r="J359" s="26"/>
      <c r="K359" s="25"/>
      <c r="L359" s="25"/>
      <c r="M359" s="25"/>
    </row>
    <row r="360" spans="2:13" ht="13.5" customHeight="1">
      <c r="B360" s="68"/>
      <c r="C360" s="68">
        <v>5172</v>
      </c>
      <c r="D360" s="68"/>
      <c r="E360" s="68"/>
      <c r="F360" s="68" t="s">
        <v>427</v>
      </c>
      <c r="G360" s="54">
        <v>0</v>
      </c>
      <c r="H360" s="54">
        <v>0</v>
      </c>
      <c r="I360" s="48"/>
      <c r="J360" s="26"/>
      <c r="K360" s="25"/>
      <c r="L360" s="25"/>
      <c r="M360" s="25"/>
    </row>
    <row r="361" spans="3:13" ht="12.75">
      <c r="C361">
        <v>5173</v>
      </c>
      <c r="F361" t="s">
        <v>58</v>
      </c>
      <c r="G361" s="54">
        <v>12000</v>
      </c>
      <c r="H361" s="54">
        <v>10000</v>
      </c>
      <c r="I361" s="26" t="s">
        <v>492</v>
      </c>
      <c r="J361" s="26"/>
      <c r="K361" s="25"/>
      <c r="L361" s="25"/>
      <c r="M361" s="25"/>
    </row>
    <row r="362" spans="3:13" ht="12.75">
      <c r="C362">
        <v>5175</v>
      </c>
      <c r="F362" t="s">
        <v>32</v>
      </c>
      <c r="G362" s="54">
        <v>3000</v>
      </c>
      <c r="H362" s="54">
        <v>4000</v>
      </c>
      <c r="I362" s="26" t="s">
        <v>0</v>
      </c>
      <c r="J362" s="26"/>
      <c r="K362" s="25"/>
      <c r="L362" s="25"/>
      <c r="M362" s="25"/>
    </row>
    <row r="363" spans="3:13" ht="29.25">
      <c r="C363">
        <v>5194</v>
      </c>
      <c r="F363" t="s">
        <v>33</v>
      </c>
      <c r="G363" s="54">
        <v>5000</v>
      </c>
      <c r="H363" s="54">
        <v>10000</v>
      </c>
      <c r="I363" s="48" t="s">
        <v>714</v>
      </c>
      <c r="J363" s="26"/>
      <c r="K363" s="25"/>
      <c r="L363" s="25"/>
      <c r="M363" s="25"/>
    </row>
    <row r="364" spans="3:13" ht="24">
      <c r="C364">
        <v>5321</v>
      </c>
      <c r="E364">
        <v>107</v>
      </c>
      <c r="F364" t="s">
        <v>228</v>
      </c>
      <c r="G364" s="64">
        <v>5000</v>
      </c>
      <c r="H364" s="64">
        <v>0</v>
      </c>
      <c r="I364" s="36" t="s">
        <v>274</v>
      </c>
      <c r="J364" s="26"/>
      <c r="K364" s="25"/>
      <c r="L364" s="25"/>
      <c r="M364" s="25"/>
    </row>
    <row r="365" spans="3:13" ht="12.75">
      <c r="C365">
        <v>5362</v>
      </c>
      <c r="F365" t="s">
        <v>23</v>
      </c>
      <c r="G365" s="54">
        <v>1000</v>
      </c>
      <c r="H365" s="54">
        <v>1000</v>
      </c>
      <c r="I365" s="26"/>
      <c r="J365" s="26"/>
      <c r="K365" s="25"/>
      <c r="L365" s="25"/>
      <c r="M365" s="25"/>
    </row>
    <row r="366" spans="3:13" ht="24">
      <c r="C366">
        <v>5424</v>
      </c>
      <c r="F366" s="58" t="s">
        <v>200</v>
      </c>
      <c r="G366" s="1">
        <v>5000</v>
      </c>
      <c r="H366" s="1">
        <v>5000</v>
      </c>
      <c r="I366" s="42" t="s">
        <v>199</v>
      </c>
      <c r="J366" s="26"/>
      <c r="K366" s="25"/>
      <c r="L366" s="25"/>
      <c r="M366" s="25"/>
    </row>
    <row r="367" spans="3:13" ht="19.5">
      <c r="C367">
        <v>5499</v>
      </c>
      <c r="E367">
        <v>910</v>
      </c>
      <c r="F367" t="s">
        <v>167</v>
      </c>
      <c r="G367" s="54">
        <v>3000</v>
      </c>
      <c r="H367" s="54">
        <v>3000</v>
      </c>
      <c r="I367" s="42" t="s">
        <v>164</v>
      </c>
      <c r="J367" s="26"/>
      <c r="K367" s="25"/>
      <c r="L367" s="25"/>
      <c r="M367" s="25"/>
    </row>
    <row r="368" spans="3:13" ht="12.75">
      <c r="C368">
        <v>5499</v>
      </c>
      <c r="E368" s="68">
        <v>909</v>
      </c>
      <c r="F368" s="68" t="s">
        <v>210</v>
      </c>
      <c r="G368" s="54">
        <v>22500</v>
      </c>
      <c r="H368" s="54">
        <v>20000</v>
      </c>
      <c r="I368" s="48" t="s">
        <v>610</v>
      </c>
      <c r="J368" s="26"/>
      <c r="K368" s="25"/>
      <c r="L368" s="25"/>
      <c r="M368" s="25"/>
    </row>
    <row r="369" spans="3:13" ht="12.75">
      <c r="C369">
        <v>5901</v>
      </c>
      <c r="E369" s="68">
        <v>107</v>
      </c>
      <c r="F369" s="68" t="s">
        <v>87</v>
      </c>
      <c r="G369" s="54">
        <v>0</v>
      </c>
      <c r="H369" s="54">
        <v>5000</v>
      </c>
      <c r="I369" s="48" t="s">
        <v>275</v>
      </c>
      <c r="J369" s="26"/>
      <c r="K369" s="25"/>
      <c r="L369" s="25"/>
      <c r="M369" s="25"/>
    </row>
    <row r="370" spans="2:13" ht="12.75">
      <c r="B370" s="15" t="s">
        <v>0</v>
      </c>
      <c r="C370">
        <v>5901</v>
      </c>
      <c r="E370" s="68"/>
      <c r="F370" s="68" t="s">
        <v>87</v>
      </c>
      <c r="G370" s="54">
        <v>0</v>
      </c>
      <c r="H370" s="54">
        <v>15000</v>
      </c>
      <c r="I370" s="48" t="s">
        <v>276</v>
      </c>
      <c r="J370" s="26"/>
      <c r="K370" s="25"/>
      <c r="L370" s="25"/>
      <c r="M370" s="25"/>
    </row>
    <row r="371" spans="2:13" ht="12.75">
      <c r="B371" s="15">
        <v>6171</v>
      </c>
      <c r="C371" s="15"/>
      <c r="D371" s="15"/>
      <c r="E371" s="15"/>
      <c r="F371" s="15"/>
      <c r="G371" s="21">
        <f>SUM(G335:G370)</f>
        <v>2143384</v>
      </c>
      <c r="H371" s="21">
        <f>SUM(H335:H370)</f>
        <v>2005850</v>
      </c>
      <c r="I371" s="26"/>
      <c r="J371" s="26"/>
      <c r="K371" s="25"/>
      <c r="L371" s="25"/>
      <c r="M371" s="25"/>
    </row>
    <row r="372" spans="2:13" ht="6.75" customHeight="1">
      <c r="B372" s="15"/>
      <c r="C372" s="15"/>
      <c r="D372" s="15"/>
      <c r="E372" s="15"/>
      <c r="F372" s="15"/>
      <c r="G372" s="21"/>
      <c r="H372" s="21"/>
      <c r="I372" s="26"/>
      <c r="J372" s="26"/>
      <c r="K372" s="25"/>
      <c r="L372" s="25"/>
      <c r="M372" s="25"/>
    </row>
    <row r="373" spans="2:13" ht="12.75">
      <c r="B373" s="2" t="s">
        <v>59</v>
      </c>
      <c r="G373" s="1"/>
      <c r="H373" s="1"/>
      <c r="I373" s="26"/>
      <c r="J373" s="26"/>
      <c r="K373" s="25"/>
      <c r="L373" s="25"/>
      <c r="M373" s="25"/>
    </row>
    <row r="374" spans="2:13" ht="15" customHeight="1">
      <c r="B374">
        <v>6310</v>
      </c>
      <c r="C374" s="63">
        <v>5141</v>
      </c>
      <c r="D374" s="63"/>
      <c r="E374" s="63"/>
      <c r="F374" t="s">
        <v>493</v>
      </c>
      <c r="G374" s="54">
        <v>6250</v>
      </c>
      <c r="H374" s="54">
        <v>0</v>
      </c>
      <c r="I374" s="26" t="s">
        <v>579</v>
      </c>
      <c r="J374" s="26"/>
      <c r="K374" s="25"/>
      <c r="L374" s="25"/>
      <c r="M374" s="25"/>
    </row>
    <row r="375" spans="3:13" ht="12.75">
      <c r="C375" s="63">
        <v>5141</v>
      </c>
      <c r="D375" s="63"/>
      <c r="E375" s="63">
        <v>420</v>
      </c>
      <c r="F375" t="s">
        <v>494</v>
      </c>
      <c r="G375" s="54">
        <v>38114</v>
      </c>
      <c r="H375" s="54">
        <v>31461.4</v>
      </c>
      <c r="I375" s="26" t="s">
        <v>428</v>
      </c>
      <c r="J375" s="26"/>
      <c r="K375" s="25"/>
      <c r="L375" s="25"/>
      <c r="M375" s="25"/>
    </row>
    <row r="376" spans="3:13" ht="12.75">
      <c r="C376">
        <v>5163</v>
      </c>
      <c r="F376" t="s">
        <v>26</v>
      </c>
      <c r="G376" s="1">
        <v>15000</v>
      </c>
      <c r="H376" s="1">
        <v>12000</v>
      </c>
      <c r="I376" s="26" t="s">
        <v>430</v>
      </c>
      <c r="J376" s="26"/>
      <c r="K376" s="25"/>
      <c r="L376" s="25"/>
      <c r="M376" s="25"/>
    </row>
    <row r="377" spans="3:13" ht="12.75">
      <c r="C377">
        <v>5163</v>
      </c>
      <c r="F377" t="s">
        <v>26</v>
      </c>
      <c r="G377" s="1">
        <v>2500</v>
      </c>
      <c r="H377" s="1">
        <v>1500</v>
      </c>
      <c r="I377" s="26" t="s">
        <v>429</v>
      </c>
      <c r="J377" s="26"/>
      <c r="K377" s="25"/>
      <c r="L377" s="25"/>
      <c r="M377" s="25"/>
    </row>
    <row r="378" spans="3:13" ht="12.75">
      <c r="C378">
        <v>5163</v>
      </c>
      <c r="F378" t="s">
        <v>26</v>
      </c>
      <c r="G378" s="1">
        <v>200</v>
      </c>
      <c r="H378" s="1">
        <v>200</v>
      </c>
      <c r="I378" s="26" t="s">
        <v>431</v>
      </c>
      <c r="J378" s="26"/>
      <c r="K378" s="25"/>
      <c r="L378" s="25"/>
      <c r="M378" s="25"/>
    </row>
    <row r="379" spans="3:13" ht="12.75">
      <c r="C379">
        <v>5163</v>
      </c>
      <c r="E379">
        <v>801</v>
      </c>
      <c r="F379" t="s">
        <v>26</v>
      </c>
      <c r="G379" s="1">
        <v>2900</v>
      </c>
      <c r="H379" s="1">
        <v>2900</v>
      </c>
      <c r="I379" s="26" t="s">
        <v>144</v>
      </c>
      <c r="J379" s="35" t="s">
        <v>0</v>
      </c>
      <c r="K379" s="25"/>
      <c r="L379" s="25"/>
      <c r="M379" s="25"/>
    </row>
    <row r="380" spans="2:13" ht="12.75">
      <c r="B380" s="15" t="s">
        <v>0</v>
      </c>
      <c r="C380">
        <v>5163</v>
      </c>
      <c r="E380">
        <v>802</v>
      </c>
      <c r="F380" t="s">
        <v>26</v>
      </c>
      <c r="G380" s="1">
        <v>3000</v>
      </c>
      <c r="H380" s="1">
        <v>3000</v>
      </c>
      <c r="I380" s="26" t="s">
        <v>144</v>
      </c>
      <c r="J380" s="35"/>
      <c r="K380" s="25"/>
      <c r="L380" s="25"/>
      <c r="M380" s="25"/>
    </row>
    <row r="381" spans="2:13" ht="12.75">
      <c r="B381" s="15">
        <v>6310</v>
      </c>
      <c r="C381" s="15"/>
      <c r="D381" s="15"/>
      <c r="E381" s="15"/>
      <c r="F381" s="15"/>
      <c r="G381" s="21">
        <f>SUM(G374:G380)</f>
        <v>67964</v>
      </c>
      <c r="H381" s="21">
        <f>SUM(H374:H380)</f>
        <v>51061.4</v>
      </c>
      <c r="I381" s="26"/>
      <c r="J381" s="26"/>
      <c r="K381" s="25"/>
      <c r="L381" s="25"/>
      <c r="M381" s="25"/>
    </row>
    <row r="382" spans="2:13" ht="8.25" customHeight="1">
      <c r="B382" s="15"/>
      <c r="C382" s="15"/>
      <c r="D382" s="15"/>
      <c r="E382" s="15"/>
      <c r="F382" s="15"/>
      <c r="G382" s="21"/>
      <c r="H382" s="21"/>
      <c r="I382" s="26"/>
      <c r="J382" s="26"/>
      <c r="K382" s="25"/>
      <c r="L382" s="25"/>
      <c r="M382" s="25"/>
    </row>
    <row r="383" spans="2:13" ht="12.75">
      <c r="B383" s="2" t="s">
        <v>60</v>
      </c>
      <c r="G383" s="1"/>
      <c r="H383" s="1"/>
      <c r="I383" s="26"/>
      <c r="J383" s="26"/>
      <c r="K383" s="25"/>
      <c r="L383" s="25"/>
      <c r="M383" s="25"/>
    </row>
    <row r="384" spans="2:13" ht="24">
      <c r="B384" s="16">
        <v>6320</v>
      </c>
      <c r="C384" s="16">
        <v>5163</v>
      </c>
      <c r="D384" s="16"/>
      <c r="E384" s="16"/>
      <c r="F384" s="16" t="s">
        <v>26</v>
      </c>
      <c r="G384" s="1">
        <v>76816</v>
      </c>
      <c r="H384" s="1">
        <v>71000</v>
      </c>
      <c r="I384" s="36" t="s">
        <v>358</v>
      </c>
      <c r="J384" s="26"/>
      <c r="K384" s="25"/>
      <c r="L384" s="25"/>
      <c r="M384" s="25"/>
    </row>
    <row r="385" spans="2:13" ht="12.75">
      <c r="B385" s="15">
        <v>6320</v>
      </c>
      <c r="C385" s="15"/>
      <c r="D385" s="63"/>
      <c r="E385" s="15"/>
      <c r="F385" s="15"/>
      <c r="G385" s="21">
        <f>SUM(G384:G384)</f>
        <v>76816</v>
      </c>
      <c r="H385" s="21">
        <f>SUM(H384:H384)</f>
        <v>71000</v>
      </c>
      <c r="I385" s="36"/>
      <c r="J385" s="26"/>
      <c r="K385" s="25"/>
      <c r="L385" s="25"/>
      <c r="M385" s="25"/>
    </row>
    <row r="386" spans="2:13" ht="7.5" customHeight="1">
      <c r="B386" s="15"/>
      <c r="C386" s="15"/>
      <c r="D386" s="63"/>
      <c r="E386" s="15"/>
      <c r="F386" s="15"/>
      <c r="G386" s="21"/>
      <c r="H386" s="21"/>
      <c r="I386" s="36"/>
      <c r="J386" s="26"/>
      <c r="K386" s="25"/>
      <c r="L386" s="25"/>
      <c r="M386" s="25"/>
    </row>
    <row r="387" spans="2:13" ht="15" customHeight="1">
      <c r="B387" s="15" t="s">
        <v>567</v>
      </c>
      <c r="C387" s="15"/>
      <c r="D387" s="63"/>
      <c r="E387" s="15"/>
      <c r="F387" s="15"/>
      <c r="G387" s="21"/>
      <c r="H387" s="21"/>
      <c r="I387" s="36"/>
      <c r="J387" s="26"/>
      <c r="K387" s="25"/>
      <c r="L387" s="25"/>
      <c r="M387" s="25"/>
    </row>
    <row r="388" spans="2:13" ht="15.75" customHeight="1">
      <c r="B388" s="63">
        <v>6330</v>
      </c>
      <c r="C388" s="63">
        <v>5345</v>
      </c>
      <c r="D388" s="63"/>
      <c r="E388" s="63"/>
      <c r="F388" t="s">
        <v>568</v>
      </c>
      <c r="G388" s="88">
        <v>167000</v>
      </c>
      <c r="H388" s="88">
        <v>0</v>
      </c>
      <c r="I388" s="36"/>
      <c r="J388" s="26"/>
      <c r="K388" s="25"/>
      <c r="L388" s="25"/>
      <c r="M388" s="25"/>
    </row>
    <row r="389" spans="2:13" ht="14.25" customHeight="1">
      <c r="B389" s="15">
        <v>6330</v>
      </c>
      <c r="C389" s="63"/>
      <c r="D389" s="63"/>
      <c r="E389" s="63"/>
      <c r="F389" s="63"/>
      <c r="G389" s="21">
        <f>SUM(G388)</f>
        <v>167000</v>
      </c>
      <c r="H389" s="21">
        <f>SUM(H388)</f>
        <v>0</v>
      </c>
      <c r="I389" s="36"/>
      <c r="J389" s="26"/>
      <c r="K389" s="25"/>
      <c r="L389" s="25"/>
      <c r="M389" s="25"/>
    </row>
    <row r="390" spans="2:13" ht="7.5" customHeight="1">
      <c r="B390" s="15"/>
      <c r="C390" s="15"/>
      <c r="D390" s="63"/>
      <c r="E390" s="15"/>
      <c r="F390" s="15"/>
      <c r="G390" s="21"/>
      <c r="H390" s="21"/>
      <c r="I390" s="36"/>
      <c r="J390" s="26"/>
      <c r="K390" s="25"/>
      <c r="L390" s="25"/>
      <c r="M390" s="25"/>
    </row>
    <row r="391" spans="2:13" ht="12.75">
      <c r="B391" s="2" t="s">
        <v>432</v>
      </c>
      <c r="C391" s="52"/>
      <c r="D391" s="52"/>
      <c r="E391" s="52"/>
      <c r="F391" s="52"/>
      <c r="G391" s="27"/>
      <c r="H391" s="27"/>
      <c r="I391" s="26"/>
      <c r="J391" s="26"/>
      <c r="K391" s="25"/>
      <c r="L391" s="25"/>
      <c r="M391" s="25"/>
    </row>
    <row r="392" spans="2:13" ht="24">
      <c r="B392" s="334">
        <v>6399</v>
      </c>
      <c r="C392" s="68">
        <v>5365</v>
      </c>
      <c r="D392" s="68"/>
      <c r="E392" s="68"/>
      <c r="F392" s="68" t="s">
        <v>23</v>
      </c>
      <c r="G392" s="54">
        <v>0</v>
      </c>
      <c r="H392" s="54">
        <v>130910</v>
      </c>
      <c r="I392" s="36" t="s">
        <v>711</v>
      </c>
      <c r="J392" s="26"/>
      <c r="K392" s="25"/>
      <c r="L392" s="25"/>
      <c r="M392" s="25"/>
    </row>
    <row r="393" spans="2:13" ht="12.75">
      <c r="B393" s="15"/>
      <c r="C393" s="16">
        <v>5362</v>
      </c>
      <c r="D393" s="16"/>
      <c r="E393" s="16"/>
      <c r="F393" s="16" t="s">
        <v>23</v>
      </c>
      <c r="G393" s="17">
        <v>360810</v>
      </c>
      <c r="H393" s="1">
        <v>0</v>
      </c>
      <c r="I393" s="26" t="s">
        <v>160</v>
      </c>
      <c r="J393" s="26"/>
      <c r="K393" s="25"/>
      <c r="L393" s="25"/>
      <c r="M393" s="25"/>
    </row>
    <row r="394" spans="2:13" ht="14.25" customHeight="1">
      <c r="B394" s="15">
        <v>6399</v>
      </c>
      <c r="C394" s="15"/>
      <c r="D394" s="15"/>
      <c r="E394" s="15"/>
      <c r="F394" s="15"/>
      <c r="G394" s="21">
        <f>SUM(G392:G393)</f>
        <v>360810</v>
      </c>
      <c r="H394" s="21">
        <f>SUM(H392:H393)</f>
        <v>130910</v>
      </c>
      <c r="I394" s="26"/>
      <c r="J394" s="26"/>
      <c r="K394" s="25"/>
      <c r="L394" s="25"/>
      <c r="M394" s="25"/>
    </row>
    <row r="395" spans="2:13" ht="10.5" customHeight="1">
      <c r="B395" s="15"/>
      <c r="C395" s="15"/>
      <c r="D395" s="15"/>
      <c r="E395" s="15"/>
      <c r="F395" s="15"/>
      <c r="G395" s="21"/>
      <c r="H395" s="21"/>
      <c r="I395" s="26"/>
      <c r="J395" s="26"/>
      <c r="K395" s="25"/>
      <c r="L395" s="25"/>
      <c r="M395" s="25"/>
    </row>
    <row r="396" spans="2:13" ht="12.75">
      <c r="B396" s="2" t="s">
        <v>63</v>
      </c>
      <c r="C396" s="15"/>
      <c r="D396" s="15"/>
      <c r="E396" s="15"/>
      <c r="F396" s="15"/>
      <c r="G396" s="21"/>
      <c r="H396" s="21"/>
      <c r="I396" s="26"/>
      <c r="J396" s="26"/>
      <c r="K396" s="25"/>
      <c r="L396" s="25"/>
      <c r="M396" s="25"/>
    </row>
    <row r="397" spans="2:13" ht="12.75">
      <c r="B397" s="15">
        <v>6402</v>
      </c>
      <c r="C397" s="16">
        <v>5364</v>
      </c>
      <c r="D397" s="15"/>
      <c r="E397" s="15"/>
      <c r="F397" s="16" t="s">
        <v>64</v>
      </c>
      <c r="G397" s="56">
        <v>9398</v>
      </c>
      <c r="H397" s="54">
        <v>0</v>
      </c>
      <c r="I397" s="26" t="s">
        <v>0</v>
      </c>
      <c r="J397" s="26"/>
      <c r="K397" s="25"/>
      <c r="L397" s="25"/>
      <c r="M397" s="25"/>
    </row>
    <row r="398" spans="2:13" ht="12.75">
      <c r="B398" s="15">
        <v>6402</v>
      </c>
      <c r="G398" s="55">
        <f>SUM(G397:G397)</f>
        <v>9398</v>
      </c>
      <c r="H398" s="55">
        <f>SUM(H397:H397)</f>
        <v>0</v>
      </c>
      <c r="I398" s="36"/>
      <c r="J398" s="26"/>
      <c r="K398" s="25"/>
      <c r="L398" s="25"/>
      <c r="M398" s="25"/>
    </row>
    <row r="399" spans="2:13" ht="29.25" customHeight="1">
      <c r="B399" s="15"/>
      <c r="G399" s="55"/>
      <c r="H399" s="55"/>
      <c r="I399" s="36"/>
      <c r="J399" s="26"/>
      <c r="K399" s="25"/>
      <c r="L399" s="25"/>
      <c r="M399" s="25"/>
    </row>
    <row r="400" spans="2:13" ht="12.75">
      <c r="B400" s="2" t="s">
        <v>109</v>
      </c>
      <c r="G400" s="55"/>
      <c r="H400" s="55"/>
      <c r="I400" s="36"/>
      <c r="J400" s="26"/>
      <c r="K400" s="25"/>
      <c r="L400" s="25"/>
      <c r="M400" s="25"/>
    </row>
    <row r="401" spans="2:13" ht="12.75">
      <c r="B401" s="2">
        <v>6409</v>
      </c>
      <c r="C401">
        <v>5221</v>
      </c>
      <c r="F401" t="s">
        <v>306</v>
      </c>
      <c r="G401" s="54">
        <v>1000</v>
      </c>
      <c r="H401" s="54">
        <v>1000</v>
      </c>
      <c r="I401" s="26" t="s">
        <v>307</v>
      </c>
      <c r="J401" s="26"/>
      <c r="K401" s="25"/>
      <c r="L401" s="25"/>
      <c r="M401" s="25"/>
    </row>
    <row r="402" spans="3:13" ht="12.75">
      <c r="C402">
        <v>5329</v>
      </c>
      <c r="E402">
        <v>311</v>
      </c>
      <c r="F402" t="s">
        <v>65</v>
      </c>
      <c r="G402" s="54">
        <v>20100</v>
      </c>
      <c r="H402" s="54">
        <v>0</v>
      </c>
      <c r="I402" s="36" t="s">
        <v>166</v>
      </c>
      <c r="J402" s="26"/>
      <c r="K402" s="25"/>
      <c r="L402" s="25"/>
      <c r="M402" s="25"/>
    </row>
    <row r="403" spans="3:13" ht="12.75">
      <c r="C403">
        <v>5240</v>
      </c>
      <c r="F403" t="s">
        <v>569</v>
      </c>
      <c r="G403" s="54">
        <v>24900</v>
      </c>
      <c r="H403" s="54">
        <v>0</v>
      </c>
      <c r="I403" s="36"/>
      <c r="J403" s="26"/>
      <c r="K403" s="25"/>
      <c r="L403" s="25"/>
      <c r="M403" s="25"/>
    </row>
    <row r="404" spans="2:13" ht="12.75">
      <c r="B404" s="15" t="s">
        <v>0</v>
      </c>
      <c r="C404">
        <v>5901</v>
      </c>
      <c r="F404" t="s">
        <v>69</v>
      </c>
      <c r="G404" s="54">
        <v>10000</v>
      </c>
      <c r="H404" s="54">
        <v>35000</v>
      </c>
      <c r="I404" s="42" t="s">
        <v>0</v>
      </c>
      <c r="J404" s="26"/>
      <c r="K404" s="25"/>
      <c r="L404" s="25"/>
      <c r="M404" s="25"/>
    </row>
    <row r="405" spans="2:13" ht="12.75">
      <c r="B405" s="15">
        <v>6409</v>
      </c>
      <c r="C405" s="15"/>
      <c r="D405" s="15"/>
      <c r="E405" s="15"/>
      <c r="F405" s="15"/>
      <c r="G405" s="55">
        <f>SUM(G401:G404)</f>
        <v>56000</v>
      </c>
      <c r="H405" s="55">
        <f>SUM(H401:H404)</f>
        <v>36000</v>
      </c>
      <c r="I405" s="26"/>
      <c r="J405" s="26"/>
      <c r="K405" s="25"/>
      <c r="L405" s="25"/>
      <c r="M405" s="25"/>
    </row>
    <row r="406" spans="2:13" ht="12.75">
      <c r="B406" s="108" t="s">
        <v>396</v>
      </c>
      <c r="C406" s="109"/>
      <c r="D406" s="109"/>
      <c r="E406" s="109"/>
      <c r="F406" s="109"/>
      <c r="G406" s="111">
        <f>G405+G398+G394+G389+G385+G381+G371+G332+G323+G314+G303+G278+G274+G271+G164+G262+G266+G249+G241+G233+G226+G221+G212+G199+G190+G175+G160+G151+G147+G142+G123+G112+G104+G99+G94+G90+G86+G80+G67+G53+G43+G48+G39+G31+G23+G18+G9</f>
        <v>8940375</v>
      </c>
      <c r="H406" s="111">
        <f>H405+H398+H394+H389+H385+H381+H371+H332+H323+H314+H303+H278+H274+H271+H164+H262+H266+H249+H241+H233+H226+H221+H212+H199+H190+H175+H160+H151+H147+H142+H123+H112+H104+H99+H94+H90+H86+H80+H67+H53+H43+H48+H39+H31+H23+H18+H9</f>
        <v>8473053.9</v>
      </c>
      <c r="I406" s="26"/>
      <c r="J406" s="26"/>
      <c r="K406" s="25"/>
      <c r="L406" s="25"/>
      <c r="M406" s="25"/>
    </row>
    <row r="407" spans="2:13" ht="12.75">
      <c r="B407" s="24"/>
      <c r="C407" s="110"/>
      <c r="D407" s="110"/>
      <c r="E407" s="110"/>
      <c r="F407" s="110"/>
      <c r="G407" s="79"/>
      <c r="H407" s="79"/>
      <c r="I407" s="26"/>
      <c r="J407" s="26"/>
      <c r="K407" s="25"/>
      <c r="L407" s="25"/>
      <c r="M407" s="25"/>
    </row>
    <row r="408" spans="2:13" ht="12.75">
      <c r="B408" s="131" t="s">
        <v>397</v>
      </c>
      <c r="C408" s="132"/>
      <c r="D408" s="110"/>
      <c r="E408" s="110"/>
      <c r="F408" s="110"/>
      <c r="G408" s="79"/>
      <c r="H408" s="79"/>
      <c r="I408" s="26"/>
      <c r="J408" s="26"/>
      <c r="K408" s="25"/>
      <c r="L408" s="25"/>
      <c r="M408" s="25"/>
    </row>
    <row r="409" spans="2:13" ht="12.75">
      <c r="B409" s="131" t="s">
        <v>283</v>
      </c>
      <c r="C409" s="132"/>
      <c r="D409" s="132"/>
      <c r="E409" s="132"/>
      <c r="F409" s="132"/>
      <c r="G409" s="133"/>
      <c r="H409" s="133"/>
      <c r="I409" s="26"/>
      <c r="J409" s="26"/>
      <c r="K409" s="25"/>
      <c r="L409" s="25"/>
      <c r="M409" s="25"/>
    </row>
    <row r="410" spans="2:13" ht="12.75">
      <c r="B410" s="24"/>
      <c r="C410" s="110"/>
      <c r="D410" s="110"/>
      <c r="E410" s="110"/>
      <c r="F410" s="110"/>
      <c r="G410" s="79"/>
      <c r="H410" s="79"/>
      <c r="I410" s="26"/>
      <c r="J410" s="26"/>
      <c r="K410" s="25"/>
      <c r="L410" s="25"/>
      <c r="M410" s="25"/>
    </row>
    <row r="411" spans="2:13" ht="12.75">
      <c r="B411" s="2" t="s">
        <v>13</v>
      </c>
      <c r="G411" s="1"/>
      <c r="H411" s="1"/>
      <c r="I411" s="26"/>
      <c r="J411" s="26"/>
      <c r="K411" s="25"/>
      <c r="L411" s="25"/>
      <c r="M411" s="25"/>
    </row>
    <row r="412" spans="2:13" ht="25.5" customHeight="1">
      <c r="B412">
        <v>2212</v>
      </c>
      <c r="C412">
        <v>6121</v>
      </c>
      <c r="E412">
        <v>420</v>
      </c>
      <c r="F412" t="s">
        <v>177</v>
      </c>
      <c r="G412" s="54">
        <v>40000</v>
      </c>
      <c r="H412" s="54">
        <v>0</v>
      </c>
      <c r="I412" s="26" t="s">
        <v>0</v>
      </c>
      <c r="J412" s="26"/>
      <c r="K412" s="25"/>
      <c r="L412" s="25"/>
      <c r="M412" s="25"/>
    </row>
    <row r="413" spans="3:13" ht="12.75">
      <c r="C413">
        <v>6121</v>
      </c>
      <c r="E413">
        <v>420</v>
      </c>
      <c r="F413" t="s">
        <v>177</v>
      </c>
      <c r="G413" s="54">
        <v>40450</v>
      </c>
      <c r="H413" s="54">
        <v>0</v>
      </c>
      <c r="I413" s="26" t="s">
        <v>0</v>
      </c>
      <c r="J413" s="26"/>
      <c r="K413" s="25"/>
      <c r="L413" s="25"/>
      <c r="M413" s="25"/>
    </row>
    <row r="414" spans="3:13" ht="24">
      <c r="C414">
        <v>6121</v>
      </c>
      <c r="E414">
        <v>440</v>
      </c>
      <c r="F414" t="s">
        <v>177</v>
      </c>
      <c r="G414" s="54">
        <v>4180000</v>
      </c>
      <c r="H414" s="54">
        <v>1237355</v>
      </c>
      <c r="I414" s="26" t="s">
        <v>575</v>
      </c>
      <c r="J414" s="26"/>
      <c r="K414" s="25"/>
      <c r="L414" s="25"/>
      <c r="M414" s="25"/>
    </row>
    <row r="415" spans="3:13" ht="24">
      <c r="C415">
        <v>6121</v>
      </c>
      <c r="E415">
        <v>460</v>
      </c>
      <c r="F415" t="s">
        <v>177</v>
      </c>
      <c r="G415" s="54">
        <v>0</v>
      </c>
      <c r="H415" s="317">
        <v>1570000</v>
      </c>
      <c r="I415" s="26" t="s">
        <v>576</v>
      </c>
      <c r="J415" s="26"/>
      <c r="K415" s="25"/>
      <c r="L415" s="25"/>
      <c r="M415" s="25"/>
    </row>
    <row r="416" spans="3:13" ht="19.5">
      <c r="C416">
        <v>6130</v>
      </c>
      <c r="F416" t="s">
        <v>107</v>
      </c>
      <c r="G416" s="54">
        <v>0</v>
      </c>
      <c r="H416" s="54">
        <v>50000</v>
      </c>
      <c r="I416" s="42" t="s">
        <v>653</v>
      </c>
      <c r="J416" s="26"/>
      <c r="K416" s="25"/>
      <c r="L416" s="25"/>
      <c r="M416" s="25"/>
    </row>
    <row r="417" spans="2:13" ht="12.75">
      <c r="B417" s="15">
        <v>2212</v>
      </c>
      <c r="C417" s="15"/>
      <c r="D417" s="15"/>
      <c r="E417" s="15"/>
      <c r="F417" s="15"/>
      <c r="G417" s="55">
        <f>SUM(G412:G416)</f>
        <v>4260450</v>
      </c>
      <c r="H417" s="55">
        <f>SUM(H412:H416)</f>
        <v>2857355</v>
      </c>
      <c r="I417" s="26"/>
      <c r="J417" s="26"/>
      <c r="K417" s="25"/>
      <c r="L417" s="25"/>
      <c r="M417" s="25"/>
    </row>
    <row r="418" spans="2:13" ht="12.75">
      <c r="B418" s="24"/>
      <c r="C418" s="110"/>
      <c r="D418" s="110"/>
      <c r="E418" s="110"/>
      <c r="F418" s="110"/>
      <c r="G418" s="64"/>
      <c r="H418" s="64"/>
      <c r="I418" s="26"/>
      <c r="J418" s="26"/>
      <c r="K418" s="25"/>
      <c r="L418" s="25"/>
      <c r="M418" s="25"/>
    </row>
    <row r="419" spans="2:13" ht="12.75">
      <c r="B419" s="2" t="s">
        <v>126</v>
      </c>
      <c r="G419" s="54"/>
      <c r="H419" s="54"/>
      <c r="I419" s="26"/>
      <c r="J419" s="26"/>
      <c r="K419" s="25"/>
      <c r="L419" s="25"/>
      <c r="M419" s="25"/>
    </row>
    <row r="420" spans="2:13" ht="12.75">
      <c r="B420">
        <v>2219</v>
      </c>
      <c r="C420">
        <v>6121</v>
      </c>
      <c r="E420">
        <v>359</v>
      </c>
      <c r="F420" t="s">
        <v>209</v>
      </c>
      <c r="G420" s="66">
        <v>25000</v>
      </c>
      <c r="H420" s="66">
        <v>0</v>
      </c>
      <c r="I420" s="42" t="s">
        <v>379</v>
      </c>
      <c r="J420" s="26"/>
      <c r="K420" s="25"/>
      <c r="L420" s="25"/>
      <c r="M420" s="25"/>
    </row>
    <row r="421" spans="3:13" ht="12.75">
      <c r="C421">
        <v>6121</v>
      </c>
      <c r="E421" t="s">
        <v>0</v>
      </c>
      <c r="F421" t="s">
        <v>209</v>
      </c>
      <c r="G421" s="66">
        <v>0</v>
      </c>
      <c r="H421" s="316">
        <v>60000</v>
      </c>
      <c r="I421" s="42" t="s">
        <v>593</v>
      </c>
      <c r="J421" s="26"/>
      <c r="K421" s="25"/>
      <c r="L421" s="25"/>
      <c r="M421" s="25"/>
    </row>
    <row r="422" spans="3:13" ht="12.75">
      <c r="C422">
        <v>6121</v>
      </c>
      <c r="E422" t="s">
        <v>0</v>
      </c>
      <c r="F422" t="s">
        <v>209</v>
      </c>
      <c r="G422" s="66">
        <v>0</v>
      </c>
      <c r="H422" s="316">
        <v>800000</v>
      </c>
      <c r="I422" s="42" t="s">
        <v>715</v>
      </c>
      <c r="J422" s="26"/>
      <c r="K422" s="25"/>
      <c r="L422" s="25"/>
      <c r="M422" s="25"/>
    </row>
    <row r="423" spans="3:13" ht="19.5">
      <c r="C423">
        <v>6130</v>
      </c>
      <c r="E423">
        <v>419</v>
      </c>
      <c r="F423" t="s">
        <v>136</v>
      </c>
      <c r="G423" s="66">
        <v>33000</v>
      </c>
      <c r="H423" s="66">
        <v>20000</v>
      </c>
      <c r="I423" s="42" t="s">
        <v>654</v>
      </c>
      <c r="J423" s="26"/>
      <c r="K423" s="25"/>
      <c r="L423" s="25"/>
      <c r="M423" s="25"/>
    </row>
    <row r="424" spans="2:13" ht="12.75">
      <c r="B424" s="15">
        <v>2219</v>
      </c>
      <c r="C424" s="15"/>
      <c r="D424" s="15"/>
      <c r="E424" s="15"/>
      <c r="F424" s="15"/>
      <c r="G424" s="67">
        <f>SUM(G420:G423)</f>
        <v>58000</v>
      </c>
      <c r="H424" s="67">
        <f>SUM(H420:H423)</f>
        <v>880000</v>
      </c>
      <c r="I424" s="26"/>
      <c r="J424" s="26"/>
      <c r="K424" s="25"/>
      <c r="L424" s="25"/>
      <c r="M424" s="25"/>
    </row>
    <row r="425" spans="2:13" ht="9.75" customHeight="1">
      <c r="B425" s="15"/>
      <c r="C425" s="15"/>
      <c r="D425" s="15"/>
      <c r="E425" s="15"/>
      <c r="F425" s="15"/>
      <c r="G425" s="67"/>
      <c r="H425" s="67"/>
      <c r="I425" s="26"/>
      <c r="J425" s="26"/>
      <c r="K425" s="25"/>
      <c r="L425" s="25"/>
      <c r="M425" s="25"/>
    </row>
    <row r="426" spans="2:13" ht="12.75">
      <c r="B426" s="15" t="s">
        <v>402</v>
      </c>
      <c r="C426" s="15"/>
      <c r="D426" s="15"/>
      <c r="E426" s="15"/>
      <c r="F426" s="15"/>
      <c r="G426" s="67"/>
      <c r="H426" s="67"/>
      <c r="I426" s="26"/>
      <c r="J426" s="26"/>
      <c r="K426" s="25"/>
      <c r="L426" s="25"/>
      <c r="M426" s="25"/>
    </row>
    <row r="427" spans="2:13" ht="12.75">
      <c r="B427" s="63">
        <v>2321</v>
      </c>
      <c r="C427" s="63">
        <v>6121</v>
      </c>
      <c r="D427" s="63"/>
      <c r="E427" s="63"/>
      <c r="F427" t="s">
        <v>403</v>
      </c>
      <c r="G427" s="184">
        <v>0</v>
      </c>
      <c r="H427" s="184">
        <v>0</v>
      </c>
      <c r="I427" s="26"/>
      <c r="J427" s="26"/>
      <c r="K427" s="25"/>
      <c r="L427" s="25"/>
      <c r="M427" s="25"/>
    </row>
    <row r="428" spans="2:13" ht="12.75">
      <c r="B428" s="63"/>
      <c r="C428" s="63">
        <v>6121</v>
      </c>
      <c r="D428" s="63"/>
      <c r="E428" s="63">
        <v>359</v>
      </c>
      <c r="F428" t="s">
        <v>403</v>
      </c>
      <c r="G428" s="184">
        <v>24000</v>
      </c>
      <c r="H428" s="184">
        <v>0</v>
      </c>
      <c r="I428" s="26" t="s">
        <v>404</v>
      </c>
      <c r="J428" s="26"/>
      <c r="K428" s="25"/>
      <c r="L428" s="25"/>
      <c r="M428" s="25"/>
    </row>
    <row r="429" spans="2:13" ht="12.75">
      <c r="B429" s="63"/>
      <c r="C429" s="63">
        <v>6121</v>
      </c>
      <c r="D429" s="63"/>
      <c r="E429" s="63">
        <v>440</v>
      </c>
      <c r="F429" t="s">
        <v>403</v>
      </c>
      <c r="G429" s="184">
        <v>200000</v>
      </c>
      <c r="H429" s="184">
        <v>0</v>
      </c>
      <c r="I429" s="26" t="s">
        <v>562</v>
      </c>
      <c r="J429" s="26"/>
      <c r="K429" s="25"/>
      <c r="L429" s="25"/>
      <c r="M429" s="25"/>
    </row>
    <row r="430" spans="2:13" ht="12.75">
      <c r="B430" s="63"/>
      <c r="C430" s="63">
        <v>6121</v>
      </c>
      <c r="D430" s="63"/>
      <c r="E430" s="63">
        <v>418</v>
      </c>
      <c r="F430" t="s">
        <v>403</v>
      </c>
      <c r="G430" s="184">
        <v>0</v>
      </c>
      <c r="H430" s="184">
        <v>0</v>
      </c>
      <c r="I430" s="26" t="s">
        <v>405</v>
      </c>
      <c r="J430" s="26"/>
      <c r="K430" s="25"/>
      <c r="L430" s="25"/>
      <c r="M430" s="25"/>
    </row>
    <row r="431" spans="2:13" ht="22.5">
      <c r="B431" s="63"/>
      <c r="C431" s="63">
        <v>6121</v>
      </c>
      <c r="D431" s="63"/>
      <c r="E431" s="63">
        <v>420</v>
      </c>
      <c r="F431" t="s">
        <v>403</v>
      </c>
      <c r="G431" s="184">
        <v>0</v>
      </c>
      <c r="H431" s="184">
        <v>0</v>
      </c>
      <c r="I431" s="26" t="s">
        <v>406</v>
      </c>
      <c r="J431" s="26"/>
      <c r="K431" s="25"/>
      <c r="L431" s="25"/>
      <c r="M431" s="25"/>
    </row>
    <row r="432" spans="2:13" ht="12.75">
      <c r="B432" s="63"/>
      <c r="C432" s="63">
        <v>6371</v>
      </c>
      <c r="D432" s="63"/>
      <c r="E432" s="63"/>
      <c r="F432" t="s">
        <v>407</v>
      </c>
      <c r="G432" s="184">
        <v>30000</v>
      </c>
      <c r="H432" s="184">
        <v>0</v>
      </c>
      <c r="I432" s="26" t="s">
        <v>563</v>
      </c>
      <c r="J432" s="26"/>
      <c r="K432" s="25"/>
      <c r="L432" s="25"/>
      <c r="M432" s="25"/>
    </row>
    <row r="433" spans="2:13" ht="12.75">
      <c r="B433" s="15">
        <v>2321</v>
      </c>
      <c r="C433" s="15"/>
      <c r="D433" s="15"/>
      <c r="E433" s="15"/>
      <c r="F433" s="15"/>
      <c r="G433" s="67">
        <f>SUM(G427:G432)</f>
        <v>254000</v>
      </c>
      <c r="H433" s="67">
        <f>SUM(H427:H432)</f>
        <v>0</v>
      </c>
      <c r="I433" s="26"/>
      <c r="J433" s="26"/>
      <c r="K433" s="25"/>
      <c r="L433" s="25"/>
      <c r="M433" s="25"/>
    </row>
    <row r="434" spans="2:13" ht="12.75">
      <c r="B434" s="15" t="s">
        <v>534</v>
      </c>
      <c r="C434" s="15"/>
      <c r="D434" s="15"/>
      <c r="E434" s="15"/>
      <c r="F434" s="15"/>
      <c r="G434" s="67"/>
      <c r="H434" s="67"/>
      <c r="I434" s="26"/>
      <c r="J434" s="26"/>
      <c r="K434" s="25"/>
      <c r="L434" s="25"/>
      <c r="M434" s="25"/>
    </row>
    <row r="435" spans="2:13" ht="22.5">
      <c r="B435" s="63">
        <v>3113</v>
      </c>
      <c r="C435" s="63">
        <v>6121</v>
      </c>
      <c r="D435" s="63"/>
      <c r="E435" s="63"/>
      <c r="F435" s="63" t="s">
        <v>403</v>
      </c>
      <c r="G435" s="184">
        <v>60000</v>
      </c>
      <c r="H435" s="316">
        <v>400000</v>
      </c>
      <c r="I435" s="26" t="s">
        <v>635</v>
      </c>
      <c r="J435" s="26"/>
      <c r="K435" s="25"/>
      <c r="L435" s="25"/>
      <c r="M435" s="25"/>
    </row>
    <row r="436" spans="2:13" ht="12.75">
      <c r="B436" s="15">
        <v>3113</v>
      </c>
      <c r="C436" s="15"/>
      <c r="D436" s="15"/>
      <c r="E436" s="15"/>
      <c r="F436" s="15"/>
      <c r="G436" s="67">
        <f>SUM(G435)</f>
        <v>60000</v>
      </c>
      <c r="H436" s="67">
        <f>SUM(H435)</f>
        <v>400000</v>
      </c>
      <c r="I436" s="26"/>
      <c r="J436" s="26"/>
      <c r="K436" s="25"/>
      <c r="L436" s="25"/>
      <c r="M436" s="25"/>
    </row>
    <row r="437" spans="2:13" ht="12.75">
      <c r="B437" s="15"/>
      <c r="D437" s="15"/>
      <c r="E437" s="15"/>
      <c r="F437" s="15"/>
      <c r="G437" s="55"/>
      <c r="H437" s="55"/>
      <c r="I437" s="26"/>
      <c r="J437" s="26"/>
      <c r="K437" s="25"/>
      <c r="L437" s="25"/>
      <c r="M437" s="25"/>
    </row>
    <row r="438" spans="2:13" ht="12.75">
      <c r="B438" s="15" t="s">
        <v>253</v>
      </c>
      <c r="C438" s="15"/>
      <c r="D438" s="15"/>
      <c r="E438" s="15"/>
      <c r="F438" s="15"/>
      <c r="G438" s="55"/>
      <c r="H438" s="55"/>
      <c r="I438" s="36"/>
      <c r="J438" s="26"/>
      <c r="K438" s="25"/>
      <c r="L438" s="25"/>
      <c r="M438" s="25"/>
    </row>
    <row r="439" spans="2:13" ht="12.75">
      <c r="B439" s="63">
        <v>3611</v>
      </c>
      <c r="C439" s="63">
        <v>6460</v>
      </c>
      <c r="D439" s="63"/>
      <c r="E439" s="63"/>
      <c r="F439" s="63" t="s">
        <v>254</v>
      </c>
      <c r="G439" s="64">
        <v>45000</v>
      </c>
      <c r="H439" s="64">
        <v>0</v>
      </c>
      <c r="I439" s="36" t="s">
        <v>291</v>
      </c>
      <c r="J439" s="26"/>
      <c r="K439" s="25"/>
      <c r="L439" s="25"/>
      <c r="M439" s="25"/>
    </row>
    <row r="440" spans="2:13" ht="12.75">
      <c r="B440" s="15">
        <v>3611</v>
      </c>
      <c r="C440" s="15"/>
      <c r="D440" s="15"/>
      <c r="E440" s="15"/>
      <c r="F440" s="15"/>
      <c r="G440" s="55">
        <f>SUM(G439)</f>
        <v>45000</v>
      </c>
      <c r="H440" s="55">
        <f>SUM(H439)</f>
        <v>0</v>
      </c>
      <c r="I440" s="36"/>
      <c r="J440" s="26"/>
      <c r="K440" s="25"/>
      <c r="L440" s="25"/>
      <c r="M440" s="25"/>
    </row>
    <row r="441" spans="2:13" ht="12.75">
      <c r="B441" s="15"/>
      <c r="C441" s="15"/>
      <c r="D441" s="15"/>
      <c r="E441" s="15"/>
      <c r="F441" s="15"/>
      <c r="G441" s="55"/>
      <c r="H441" s="55"/>
      <c r="I441" s="36"/>
      <c r="J441" s="26"/>
      <c r="K441" s="25"/>
      <c r="L441" s="25"/>
      <c r="M441" s="25"/>
    </row>
    <row r="442" spans="2:13" ht="12.75">
      <c r="B442" s="2" t="s">
        <v>36</v>
      </c>
      <c r="G442" s="54"/>
      <c r="H442" s="54"/>
      <c r="I442" s="26"/>
      <c r="J442" s="26"/>
      <c r="K442" s="25"/>
      <c r="L442" s="25"/>
      <c r="M442" s="25"/>
    </row>
    <row r="443" spans="2:13" ht="19.5">
      <c r="B443">
        <v>3631</v>
      </c>
      <c r="C443">
        <v>6121</v>
      </c>
      <c r="E443" t="s">
        <v>0</v>
      </c>
      <c r="F443" t="s">
        <v>414</v>
      </c>
      <c r="G443" s="54">
        <v>0</v>
      </c>
      <c r="H443" s="317">
        <v>180000</v>
      </c>
      <c r="I443" s="42" t="s">
        <v>613</v>
      </c>
      <c r="J443" s="26"/>
      <c r="K443" s="25"/>
      <c r="L443" s="25"/>
      <c r="M443" s="25"/>
    </row>
    <row r="444" spans="2:13" ht="12.75">
      <c r="B444" s="15">
        <v>3631</v>
      </c>
      <c r="C444" s="15"/>
      <c r="D444" s="15"/>
      <c r="E444" s="15"/>
      <c r="F444" s="15"/>
      <c r="G444" s="55">
        <f>SUM(G443:G443)</f>
        <v>0</v>
      </c>
      <c r="H444" s="55">
        <f>SUM(H443:H443)</f>
        <v>180000</v>
      </c>
      <c r="I444" s="42"/>
      <c r="J444" s="26"/>
      <c r="K444" s="25"/>
      <c r="L444" s="25"/>
      <c r="M444" s="25"/>
    </row>
    <row r="445" spans="2:13" ht="12.75">
      <c r="B445" s="15"/>
      <c r="C445" s="15"/>
      <c r="D445" s="15"/>
      <c r="E445" s="15"/>
      <c r="F445" s="15"/>
      <c r="G445" s="55"/>
      <c r="H445" s="55"/>
      <c r="I445" s="42"/>
      <c r="J445" s="26"/>
      <c r="K445" s="25"/>
      <c r="L445" s="25"/>
      <c r="M445" s="25"/>
    </row>
    <row r="446" spans="2:13" ht="12.75">
      <c r="B446" s="15" t="s">
        <v>37</v>
      </c>
      <c r="C446" s="15"/>
      <c r="D446" s="15"/>
      <c r="E446" s="15"/>
      <c r="F446" s="15"/>
      <c r="G446" s="55"/>
      <c r="H446" s="55"/>
      <c r="I446" s="42"/>
      <c r="J446" s="26"/>
      <c r="K446" s="25"/>
      <c r="L446" s="25"/>
      <c r="M446" s="25"/>
    </row>
    <row r="447" spans="2:13" ht="12.75">
      <c r="B447" s="63">
        <v>3632</v>
      </c>
      <c r="C447" s="63">
        <v>6121</v>
      </c>
      <c r="D447" s="63"/>
      <c r="E447" s="63"/>
      <c r="F447" s="63" t="s">
        <v>403</v>
      </c>
      <c r="G447" s="64">
        <v>0</v>
      </c>
      <c r="H447" s="318">
        <v>35000</v>
      </c>
      <c r="I447" s="42" t="s">
        <v>682</v>
      </c>
      <c r="J447" s="26"/>
      <c r="K447" s="25"/>
      <c r="L447" s="25"/>
      <c r="M447" s="25"/>
    </row>
    <row r="448" spans="2:13" ht="12.75">
      <c r="B448" s="15">
        <v>3632</v>
      </c>
      <c r="C448" s="15"/>
      <c r="D448" s="15"/>
      <c r="E448" s="15"/>
      <c r="F448" s="15"/>
      <c r="G448" s="55">
        <f>SUM(G447)</f>
        <v>0</v>
      </c>
      <c r="H448" s="55">
        <f>SUM(H447)</f>
        <v>35000</v>
      </c>
      <c r="I448" s="42"/>
      <c r="J448" s="26"/>
      <c r="K448" s="25"/>
      <c r="L448" s="25"/>
      <c r="M448" s="25"/>
    </row>
    <row r="449" spans="2:13" ht="12.75">
      <c r="B449" s="15"/>
      <c r="C449" s="15"/>
      <c r="D449" s="15"/>
      <c r="E449" s="15"/>
      <c r="F449" s="15"/>
      <c r="G449" s="55"/>
      <c r="H449" s="55"/>
      <c r="I449" s="42"/>
      <c r="J449" s="26"/>
      <c r="K449" s="25"/>
      <c r="L449" s="25"/>
      <c r="M449" s="25"/>
    </row>
    <row r="450" spans="2:13" ht="12.75">
      <c r="B450" s="15" t="s">
        <v>133</v>
      </c>
      <c r="C450" s="15"/>
      <c r="D450" s="15"/>
      <c r="E450" s="15"/>
      <c r="F450" s="15"/>
      <c r="G450" s="55"/>
      <c r="H450" s="55"/>
      <c r="I450" s="26"/>
      <c r="J450" s="26"/>
      <c r="K450" s="25"/>
      <c r="L450" s="25"/>
      <c r="M450" s="25"/>
    </row>
    <row r="451" spans="2:13" ht="22.5">
      <c r="B451" s="15">
        <v>3639</v>
      </c>
      <c r="C451" s="63">
        <v>6121</v>
      </c>
      <c r="D451" s="15"/>
      <c r="E451" s="63">
        <v>359</v>
      </c>
      <c r="F451" s="63" t="s">
        <v>214</v>
      </c>
      <c r="G451" s="54">
        <v>370860</v>
      </c>
      <c r="H451" s="54">
        <v>0</v>
      </c>
      <c r="I451" s="26" t="s">
        <v>533</v>
      </c>
      <c r="J451" s="26"/>
      <c r="K451" s="25"/>
      <c r="L451" s="25"/>
      <c r="M451" s="25"/>
    </row>
    <row r="452" spans="2:13" ht="12.75">
      <c r="B452" t="s">
        <v>0</v>
      </c>
      <c r="C452" s="63">
        <v>6130</v>
      </c>
      <c r="D452" s="52"/>
      <c r="E452" s="52"/>
      <c r="F452" s="63" t="s">
        <v>107</v>
      </c>
      <c r="G452" s="54">
        <v>149097</v>
      </c>
      <c r="H452" s="317">
        <v>350000</v>
      </c>
      <c r="I452" s="26" t="s">
        <v>634</v>
      </c>
      <c r="J452" s="26"/>
      <c r="K452" s="25"/>
      <c r="L452" s="25"/>
      <c r="M452" s="25"/>
    </row>
    <row r="453" spans="2:13" ht="12.75">
      <c r="B453" s="15">
        <v>3639</v>
      </c>
      <c r="C453" s="52"/>
      <c r="D453" s="52"/>
      <c r="E453" s="52"/>
      <c r="F453" s="52"/>
      <c r="G453" s="55">
        <f>SUM(G451:G452)</f>
        <v>519957</v>
      </c>
      <c r="H453" s="55">
        <f>SUM(H451:H452)</f>
        <v>350000</v>
      </c>
      <c r="I453" s="26"/>
      <c r="J453" s="26"/>
      <c r="K453" s="25"/>
      <c r="L453" s="25"/>
      <c r="M453" s="25"/>
    </row>
    <row r="454" spans="2:13" ht="12.75">
      <c r="B454" s="15"/>
      <c r="C454" s="52"/>
      <c r="D454" s="52"/>
      <c r="E454" s="52"/>
      <c r="F454" s="52"/>
      <c r="G454" s="55"/>
      <c r="H454" s="55"/>
      <c r="I454" s="26"/>
      <c r="J454" s="26"/>
      <c r="K454" s="25"/>
      <c r="L454" s="25"/>
      <c r="M454" s="25"/>
    </row>
    <row r="455" spans="2:13" ht="12.75">
      <c r="B455" s="15" t="s">
        <v>565</v>
      </c>
      <c r="C455" s="52"/>
      <c r="D455" s="52"/>
      <c r="E455" s="52"/>
      <c r="F455" s="52"/>
      <c r="G455" s="55"/>
      <c r="H455" s="55"/>
      <c r="I455" s="26"/>
      <c r="J455" s="26"/>
      <c r="K455" s="25"/>
      <c r="L455" s="25"/>
      <c r="M455" s="25"/>
    </row>
    <row r="456" spans="2:13" ht="12.75">
      <c r="B456" s="63">
        <v>3744</v>
      </c>
      <c r="C456" s="52">
        <v>6121</v>
      </c>
      <c r="D456" s="52"/>
      <c r="E456" s="52"/>
      <c r="F456" t="s">
        <v>403</v>
      </c>
      <c r="G456" s="64">
        <v>3800</v>
      </c>
      <c r="H456" s="318">
        <v>50000</v>
      </c>
      <c r="I456" s="26" t="s">
        <v>716</v>
      </c>
      <c r="J456" s="26"/>
      <c r="K456" s="25"/>
      <c r="L456" s="25"/>
      <c r="M456" s="25"/>
    </row>
    <row r="457" spans="2:13" ht="12.75">
      <c r="B457" s="15">
        <v>3744</v>
      </c>
      <c r="C457" s="52"/>
      <c r="D457" s="52"/>
      <c r="E457" s="52"/>
      <c r="F457" s="52"/>
      <c r="G457" s="55">
        <f>G456</f>
        <v>3800</v>
      </c>
      <c r="H457" s="55">
        <f>H456</f>
        <v>50000</v>
      </c>
      <c r="I457" s="26"/>
      <c r="J457" s="26"/>
      <c r="K457" s="25"/>
      <c r="L457" s="25"/>
      <c r="M457" s="25"/>
    </row>
    <row r="458" spans="2:13" ht="6.75" customHeight="1">
      <c r="B458" s="15"/>
      <c r="C458" s="52"/>
      <c r="D458" s="52"/>
      <c r="E458" s="52"/>
      <c r="F458" s="52"/>
      <c r="G458" s="55"/>
      <c r="H458" s="55"/>
      <c r="I458" s="26"/>
      <c r="J458" s="26"/>
      <c r="K458" s="25"/>
      <c r="L458" s="25"/>
      <c r="M458" s="25"/>
    </row>
    <row r="459" spans="2:13" ht="12.75">
      <c r="B459" s="15" t="s">
        <v>46</v>
      </c>
      <c r="C459" s="52"/>
      <c r="D459" s="52"/>
      <c r="E459" s="52"/>
      <c r="F459" s="52"/>
      <c r="G459" s="55"/>
      <c r="H459" s="55"/>
      <c r="I459" s="26"/>
      <c r="J459" s="26"/>
      <c r="K459" s="25"/>
      <c r="L459" s="25"/>
      <c r="M459" s="25"/>
    </row>
    <row r="460" spans="2:13" ht="12.75">
      <c r="B460" s="63">
        <v>5512</v>
      </c>
      <c r="C460" s="52">
        <v>6121</v>
      </c>
      <c r="D460" s="52"/>
      <c r="E460" s="52"/>
      <c r="F460" t="s">
        <v>403</v>
      </c>
      <c r="G460" s="64">
        <v>70000</v>
      </c>
      <c r="H460" s="64">
        <v>0</v>
      </c>
      <c r="I460" s="26" t="s">
        <v>566</v>
      </c>
      <c r="J460" s="26"/>
      <c r="K460" s="25"/>
      <c r="L460" s="25"/>
      <c r="M460" s="25"/>
    </row>
    <row r="461" spans="2:13" ht="12.75">
      <c r="B461" s="15">
        <v>5512</v>
      </c>
      <c r="C461" s="52"/>
      <c r="D461" s="52"/>
      <c r="E461" s="52"/>
      <c r="F461" s="52"/>
      <c r="G461" s="55">
        <f>SUM(G460)</f>
        <v>70000</v>
      </c>
      <c r="H461" s="55">
        <f>SUM(H460)</f>
        <v>0</v>
      </c>
      <c r="I461" s="26"/>
      <c r="J461" s="26"/>
      <c r="K461" s="25"/>
      <c r="L461" s="25"/>
      <c r="M461" s="25"/>
    </row>
    <row r="462" spans="2:13" ht="12.75">
      <c r="B462" s="15"/>
      <c r="C462" s="52"/>
      <c r="D462" s="52"/>
      <c r="E462" s="52"/>
      <c r="F462" s="52"/>
      <c r="G462" s="55"/>
      <c r="H462" s="55"/>
      <c r="I462" s="26"/>
      <c r="J462" s="26"/>
      <c r="K462" s="25"/>
      <c r="L462" s="25"/>
      <c r="M462" s="25"/>
    </row>
    <row r="463" spans="2:13" ht="12.75">
      <c r="B463" s="15"/>
      <c r="C463" s="15"/>
      <c r="D463" s="15"/>
      <c r="E463" s="15"/>
      <c r="F463" s="15"/>
      <c r="G463" s="55"/>
      <c r="H463" s="55"/>
      <c r="I463" s="42"/>
      <c r="J463" s="26"/>
      <c r="K463" s="25"/>
      <c r="L463" s="25"/>
      <c r="M463" s="25"/>
    </row>
    <row r="464" spans="1:13" ht="12.75">
      <c r="A464" s="7"/>
      <c r="B464" s="15"/>
      <c r="E464" s="68"/>
      <c r="F464" s="68"/>
      <c r="G464" s="54"/>
      <c r="H464" s="54"/>
      <c r="I464" s="48"/>
      <c r="J464" s="26"/>
      <c r="K464" s="25"/>
      <c r="L464" s="25"/>
      <c r="M464" s="25"/>
    </row>
    <row r="465" spans="1:13" ht="12.75">
      <c r="A465" s="7"/>
      <c r="B465" s="99" t="s">
        <v>284</v>
      </c>
      <c r="C465" s="100"/>
      <c r="D465" s="100"/>
      <c r="E465" s="100"/>
      <c r="F465" s="100"/>
      <c r="G465" s="146">
        <f>G461+G453+G448+G444+G440+G436+G457+G433+G424+G417</f>
        <v>5271207</v>
      </c>
      <c r="H465" s="146">
        <f>H453+H448+H444+H440+H436+H457+H433+H424+H417</f>
        <v>4752355</v>
      </c>
      <c r="I465" s="48"/>
      <c r="J465" s="26"/>
      <c r="K465" s="25"/>
      <c r="L465" s="25"/>
      <c r="M465" s="25"/>
    </row>
    <row r="466" spans="1:13" ht="12.75">
      <c r="A466" s="7"/>
      <c r="B466" s="97" t="s">
        <v>285</v>
      </c>
      <c r="C466" s="98"/>
      <c r="D466" s="98"/>
      <c r="E466" s="98"/>
      <c r="F466" s="98"/>
      <c r="G466" s="112">
        <f>G465+G406</f>
        <v>14211582</v>
      </c>
      <c r="H466" s="112">
        <f>H465+H406</f>
        <v>13225408.9</v>
      </c>
      <c r="I466" s="48"/>
      <c r="J466" s="26"/>
      <c r="K466" s="25"/>
      <c r="L466" s="25"/>
      <c r="M466" s="25"/>
    </row>
    <row r="467" spans="1:13" ht="21.75" customHeight="1">
      <c r="A467" s="7"/>
      <c r="B467" s="15"/>
      <c r="E467" s="68"/>
      <c r="F467" s="68"/>
      <c r="G467" s="54"/>
      <c r="H467" s="54"/>
      <c r="I467" s="48"/>
      <c r="J467" s="26"/>
      <c r="K467" s="25"/>
      <c r="L467" s="25"/>
      <c r="M467" s="25"/>
    </row>
    <row r="468" spans="2:13" ht="18" customHeight="1">
      <c r="B468" s="113" t="s">
        <v>207</v>
      </c>
      <c r="C468" s="114"/>
      <c r="D468" s="114"/>
      <c r="E468" s="113"/>
      <c r="F468" s="113"/>
      <c r="G468" s="130"/>
      <c r="H468" s="130"/>
      <c r="I468" s="26"/>
      <c r="J468" s="26"/>
      <c r="K468" s="25"/>
      <c r="L468" s="25"/>
      <c r="M468" s="25"/>
    </row>
    <row r="469" spans="2:13" ht="15" customHeight="1">
      <c r="B469" s="2"/>
      <c r="C469" s="3">
        <v>8124</v>
      </c>
      <c r="D469" s="3"/>
      <c r="E469" s="3"/>
      <c r="F469" s="3" t="s">
        <v>110</v>
      </c>
      <c r="G469" s="70">
        <v>-592725</v>
      </c>
      <c r="H469" s="70">
        <v>-666659.1</v>
      </c>
      <c r="I469" s="26" t="s">
        <v>260</v>
      </c>
      <c r="J469" s="26"/>
      <c r="K469" s="25"/>
      <c r="L469" s="25"/>
      <c r="M469" s="25"/>
    </row>
    <row r="470" spans="2:13" ht="26.25" customHeight="1">
      <c r="B470" s="2"/>
      <c r="C470" s="3">
        <v>8124</v>
      </c>
      <c r="D470" s="3"/>
      <c r="E470" s="3"/>
      <c r="F470" s="3" t="s">
        <v>259</v>
      </c>
      <c r="G470" s="70">
        <v>-125000</v>
      </c>
      <c r="H470" s="70">
        <v>0</v>
      </c>
      <c r="I470" s="26" t="s">
        <v>702</v>
      </c>
      <c r="J470" s="26"/>
      <c r="K470" s="25"/>
      <c r="L470" s="25"/>
      <c r="M470" s="25"/>
    </row>
    <row r="471" spans="2:13" ht="13.5" customHeight="1">
      <c r="B471" s="2" t="s">
        <v>435</v>
      </c>
      <c r="C471" s="3">
        <v>8124</v>
      </c>
      <c r="D471" s="3"/>
      <c r="E471" s="3"/>
      <c r="F471" s="3" t="s">
        <v>230</v>
      </c>
      <c r="G471" s="70">
        <v>-819670</v>
      </c>
      <c r="H471" s="70">
        <v>-983604</v>
      </c>
      <c r="I471" s="26" t="s">
        <v>433</v>
      </c>
      <c r="J471" s="26"/>
      <c r="K471" s="25"/>
      <c r="L471" s="25"/>
      <c r="M471" s="25"/>
    </row>
    <row r="472" spans="2:10" ht="15.75" customHeight="1">
      <c r="B472" s="115" t="s">
        <v>286</v>
      </c>
      <c r="C472" s="116"/>
      <c r="D472" s="116"/>
      <c r="E472" s="116"/>
      <c r="F472" s="116"/>
      <c r="G472" s="117">
        <f>SUM(G469:G471)</f>
        <v>-1537395</v>
      </c>
      <c r="H472" s="117">
        <f>SUM(H469:H471)</f>
        <v>-1650263.1</v>
      </c>
      <c r="I472" s="39"/>
      <c r="J472" s="40"/>
    </row>
    <row r="473" spans="6:10" ht="17.25" customHeight="1">
      <c r="F473" t="s">
        <v>0</v>
      </c>
      <c r="I473" s="40"/>
      <c r="J473" s="40"/>
    </row>
    <row r="474" spans="9:10" ht="17.25" customHeight="1">
      <c r="I474" s="40"/>
      <c r="J474" s="40"/>
    </row>
    <row r="475" spans="9:10" ht="17.25" customHeight="1">
      <c r="I475" s="40"/>
      <c r="J475" s="40"/>
    </row>
    <row r="476" spans="9:10" ht="17.25" customHeight="1">
      <c r="I476" s="40"/>
      <c r="J476" s="40"/>
    </row>
    <row r="477" spans="3:11" ht="15" customHeight="1">
      <c r="C477" s="68"/>
      <c r="D477" s="24" t="s">
        <v>190</v>
      </c>
      <c r="E477" s="24"/>
      <c r="F477" s="24"/>
      <c r="G477" s="79">
        <f>'Rozpis - příjmů'!H163</f>
        <v>12473135</v>
      </c>
      <c r="H477" s="79">
        <f>'Rozpis - příjmů'!I163</f>
        <v>12107803</v>
      </c>
      <c r="I477" s="40" t="s">
        <v>0</v>
      </c>
      <c r="J477" s="40" t="s">
        <v>0</v>
      </c>
      <c r="K477" s="1" t="s">
        <v>0</v>
      </c>
    </row>
    <row r="478" spans="3:10" ht="15" customHeight="1">
      <c r="C478" s="68"/>
      <c r="D478" s="24" t="s">
        <v>191</v>
      </c>
      <c r="E478" s="24"/>
      <c r="F478" s="24"/>
      <c r="G478" s="79">
        <f>G466</f>
        <v>14211582</v>
      </c>
      <c r="H478" s="79">
        <f>H466</f>
        <v>13225408.9</v>
      </c>
      <c r="I478" s="40" t="s">
        <v>0</v>
      </c>
      <c r="J478" s="40"/>
    </row>
    <row r="479" spans="3:10" ht="15" customHeight="1">
      <c r="C479" s="68"/>
      <c r="D479" s="24" t="s">
        <v>495</v>
      </c>
      <c r="E479" s="24"/>
      <c r="F479" s="24"/>
      <c r="G479" s="79">
        <f>G477-G478</f>
        <v>-1738447</v>
      </c>
      <c r="H479" s="79">
        <f>H477-H478</f>
        <v>-1117605.9000000004</v>
      </c>
      <c r="I479" s="40"/>
      <c r="J479" s="40"/>
    </row>
    <row r="480" spans="3:10" ht="15" customHeight="1">
      <c r="C480" s="68"/>
      <c r="D480" s="24" t="s">
        <v>122</v>
      </c>
      <c r="E480" s="24"/>
      <c r="F480" s="24"/>
      <c r="G480" s="79">
        <f>G472</f>
        <v>-1537395</v>
      </c>
      <c r="H480" s="79">
        <f>H472</f>
        <v>-1650263.1</v>
      </c>
      <c r="I480" s="40" t="s">
        <v>0</v>
      </c>
      <c r="J480" s="40"/>
    </row>
    <row r="481" spans="3:9" ht="15.75" customHeight="1">
      <c r="C481" s="68"/>
      <c r="D481" s="24" t="s">
        <v>496</v>
      </c>
      <c r="E481" s="24"/>
      <c r="F481" s="24"/>
      <c r="G481" s="79">
        <f>G479+G480</f>
        <v>-3275842</v>
      </c>
      <c r="H481" s="79">
        <f>H479+H480</f>
        <v>-2767869.0000000005</v>
      </c>
      <c r="I481" s="40"/>
    </row>
    <row r="482" spans="2:4" ht="12.75">
      <c r="B482" t="s">
        <v>0</v>
      </c>
      <c r="D482" s="24"/>
    </row>
    <row r="483" spans="2:4" ht="12.75">
      <c r="B483" t="s">
        <v>0</v>
      </c>
      <c r="D483" s="24" t="s">
        <v>574</v>
      </c>
    </row>
    <row r="484" ht="12.75">
      <c r="B484" t="s">
        <v>0</v>
      </c>
    </row>
    <row r="485" ht="12.75">
      <c r="B485" t="s">
        <v>0</v>
      </c>
    </row>
  </sheetData>
  <sheetProtection/>
  <mergeCells count="5">
    <mergeCell ref="B5:F5"/>
    <mergeCell ref="B11:F11"/>
    <mergeCell ref="A1:I1"/>
    <mergeCell ref="A2:D2"/>
    <mergeCell ref="H2:I2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Footer xml:space="preserve">&amp;C&amp;P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75" workbookViewId="0" topLeftCell="A1">
      <selection activeCell="L9" sqref="L9"/>
    </sheetView>
  </sheetViews>
  <sheetFormatPr defaultColWidth="9.00390625" defaultRowHeight="12.75"/>
  <cols>
    <col min="1" max="1" width="10.25390625" style="0" customWidth="1"/>
    <col min="2" max="2" width="43.375" style="0" customWidth="1"/>
    <col min="3" max="3" width="14.00390625" style="0" customWidth="1"/>
    <col min="4" max="4" width="11.875" style="0" customWidth="1"/>
    <col min="5" max="5" width="11.125" style="0" customWidth="1"/>
    <col min="6" max="6" width="13.25390625" style="0" customWidth="1"/>
    <col min="7" max="7" width="17.375" style="0" customWidth="1"/>
  </cols>
  <sheetData>
    <row r="1" spans="2:8" ht="29.25" customHeight="1">
      <c r="B1" s="379" t="s">
        <v>553</v>
      </c>
      <c r="C1" s="379"/>
      <c r="D1" s="380"/>
      <c r="E1" s="380"/>
      <c r="F1" s="380"/>
      <c r="G1" s="380"/>
      <c r="H1" s="380"/>
    </row>
    <row r="2" spans="2:8" ht="14.25" customHeight="1" thickBot="1">
      <c r="B2" s="324"/>
      <c r="C2" s="324"/>
      <c r="D2" s="325"/>
      <c r="E2" s="325"/>
      <c r="F2" s="325" t="s">
        <v>737</v>
      </c>
      <c r="G2" s="325"/>
      <c r="H2" s="325"/>
    </row>
    <row r="3" spans="2:8" ht="52.5" customHeight="1" thickBot="1">
      <c r="B3" s="154"/>
      <c r="C3" s="167" t="s">
        <v>555</v>
      </c>
      <c r="D3" s="381" t="s">
        <v>722</v>
      </c>
      <c r="E3" s="381"/>
      <c r="F3" s="381"/>
      <c r="G3" s="155"/>
      <c r="H3" s="155"/>
    </row>
    <row r="4" spans="1:8" ht="24" customHeight="1" thickBot="1">
      <c r="A4" s="156" t="s">
        <v>313</v>
      </c>
      <c r="B4" s="157" t="s">
        <v>371</v>
      </c>
      <c r="C4" s="168" t="s">
        <v>372</v>
      </c>
      <c r="D4" s="165" t="s">
        <v>226</v>
      </c>
      <c r="E4" s="165" t="s">
        <v>227</v>
      </c>
      <c r="F4" s="173" t="s">
        <v>278</v>
      </c>
      <c r="G4" s="158" t="s">
        <v>123</v>
      </c>
      <c r="H4" s="158" t="s">
        <v>382</v>
      </c>
    </row>
    <row r="5" spans="1:8" ht="25.5" customHeight="1">
      <c r="A5" s="147" t="s">
        <v>525</v>
      </c>
      <c r="B5" s="152" t="s">
        <v>373</v>
      </c>
      <c r="C5" s="171">
        <v>30000</v>
      </c>
      <c r="D5" s="288" t="s">
        <v>0</v>
      </c>
      <c r="E5" s="288"/>
      <c r="F5" s="127" t="s">
        <v>497</v>
      </c>
      <c r="G5" s="149" t="s">
        <v>0</v>
      </c>
      <c r="H5" s="150" t="s">
        <v>0</v>
      </c>
    </row>
    <row r="6" spans="1:8" ht="25.5" customHeight="1">
      <c r="A6" s="147" t="s">
        <v>319</v>
      </c>
      <c r="B6" s="152" t="s">
        <v>466</v>
      </c>
      <c r="C6" s="171">
        <v>250000</v>
      </c>
      <c r="D6" s="288"/>
      <c r="E6" s="288"/>
      <c r="F6" s="127" t="s">
        <v>498</v>
      </c>
      <c r="G6" s="149" t="s">
        <v>499</v>
      </c>
      <c r="H6" s="150"/>
    </row>
    <row r="7" spans="1:8" ht="25.5" customHeight="1">
      <c r="A7" s="147" t="s">
        <v>319</v>
      </c>
      <c r="B7" s="148" t="s">
        <v>362</v>
      </c>
      <c r="C7" s="169">
        <v>50000</v>
      </c>
      <c r="D7" s="288" t="s">
        <v>0</v>
      </c>
      <c r="E7" s="288"/>
      <c r="F7" s="149" t="s">
        <v>500</v>
      </c>
      <c r="G7" s="149" t="s">
        <v>368</v>
      </c>
      <c r="H7" s="150"/>
    </row>
    <row r="8" spans="1:8" ht="45" customHeight="1">
      <c r="A8" s="147" t="s">
        <v>319</v>
      </c>
      <c r="B8" s="148" t="s">
        <v>630</v>
      </c>
      <c r="C8" s="169">
        <v>200000</v>
      </c>
      <c r="D8" s="288"/>
      <c r="E8" s="288"/>
      <c r="F8" s="127" t="s">
        <v>667</v>
      </c>
      <c r="G8" s="127" t="s">
        <v>631</v>
      </c>
      <c r="H8" s="151"/>
    </row>
    <row r="9" spans="1:8" ht="25.5" customHeight="1">
      <c r="A9" s="147" t="s">
        <v>319</v>
      </c>
      <c r="B9" s="148" t="s">
        <v>580</v>
      </c>
      <c r="C9" s="169">
        <v>200000</v>
      </c>
      <c r="D9" s="288"/>
      <c r="E9" s="288" t="s">
        <v>0</v>
      </c>
      <c r="F9" s="127" t="s">
        <v>498</v>
      </c>
      <c r="G9" s="127" t="s">
        <v>581</v>
      </c>
      <c r="H9" s="151"/>
    </row>
    <row r="10" spans="1:8" ht="25.5" customHeight="1">
      <c r="A10" s="275" t="s">
        <v>319</v>
      </c>
      <c r="B10" s="277" t="s">
        <v>592</v>
      </c>
      <c r="C10" s="320"/>
      <c r="D10" s="174"/>
      <c r="E10" s="174">
        <v>800000</v>
      </c>
      <c r="F10" s="177" t="s">
        <v>498</v>
      </c>
      <c r="G10" s="127" t="s">
        <v>617</v>
      </c>
      <c r="H10" s="151"/>
    </row>
    <row r="11" spans="1:8" ht="30.75" customHeight="1">
      <c r="A11" s="275" t="s">
        <v>317</v>
      </c>
      <c r="B11" s="278" t="s">
        <v>591</v>
      </c>
      <c r="C11" s="321"/>
      <c r="D11" s="174"/>
      <c r="E11" s="174">
        <v>60000</v>
      </c>
      <c r="F11" s="177" t="s">
        <v>498</v>
      </c>
      <c r="G11" s="127" t="s">
        <v>617</v>
      </c>
      <c r="H11" s="150"/>
    </row>
    <row r="12" spans="1:8" ht="26.25" customHeight="1">
      <c r="A12" s="275" t="s">
        <v>317</v>
      </c>
      <c r="B12" s="278" t="s">
        <v>582</v>
      </c>
      <c r="C12" s="321"/>
      <c r="D12" s="174"/>
      <c r="E12" s="174">
        <v>1500000</v>
      </c>
      <c r="F12" s="175" t="s">
        <v>526</v>
      </c>
      <c r="G12" s="149" t="s">
        <v>619</v>
      </c>
      <c r="H12" s="150" t="s">
        <v>0</v>
      </c>
    </row>
    <row r="13" spans="1:8" ht="24" customHeight="1">
      <c r="A13" s="275" t="s">
        <v>317</v>
      </c>
      <c r="B13" s="278" t="s">
        <v>439</v>
      </c>
      <c r="C13" s="321" t="s">
        <v>0</v>
      </c>
      <c r="D13" s="174"/>
      <c r="E13" s="174">
        <v>70000</v>
      </c>
      <c r="F13" s="175" t="s">
        <v>526</v>
      </c>
      <c r="G13" s="149" t="s">
        <v>620</v>
      </c>
      <c r="H13" s="150"/>
    </row>
    <row r="14" spans="1:8" ht="24" customHeight="1">
      <c r="A14" s="147" t="s">
        <v>317</v>
      </c>
      <c r="B14" s="153" t="s">
        <v>601</v>
      </c>
      <c r="C14" s="170">
        <v>200000</v>
      </c>
      <c r="D14" s="288"/>
      <c r="E14" s="288"/>
      <c r="F14" s="149" t="s">
        <v>668</v>
      </c>
      <c r="G14" s="149"/>
      <c r="H14" s="150"/>
    </row>
    <row r="15" spans="1:8" ht="24" customHeight="1">
      <c r="A15" s="147" t="s">
        <v>317</v>
      </c>
      <c r="B15" s="153" t="s">
        <v>465</v>
      </c>
      <c r="C15" s="170">
        <v>190000</v>
      </c>
      <c r="D15" s="288" t="s">
        <v>0</v>
      </c>
      <c r="E15" s="288"/>
      <c r="F15" s="290" t="s">
        <v>584</v>
      </c>
      <c r="G15" s="149" t="s">
        <v>0</v>
      </c>
      <c r="H15" s="150"/>
    </row>
    <row r="16" spans="1:9" ht="24" customHeight="1">
      <c r="A16" s="147" t="s">
        <v>317</v>
      </c>
      <c r="B16" s="153" t="s">
        <v>468</v>
      </c>
      <c r="C16" s="170">
        <v>50000</v>
      </c>
      <c r="D16" s="288"/>
      <c r="E16" s="288"/>
      <c r="F16" s="290" t="s">
        <v>522</v>
      </c>
      <c r="G16" s="149" t="s">
        <v>469</v>
      </c>
      <c r="H16" s="150"/>
      <c r="I16" t="s">
        <v>0</v>
      </c>
    </row>
    <row r="17" spans="1:8" ht="22.5" customHeight="1">
      <c r="A17" s="147" t="s">
        <v>317</v>
      </c>
      <c r="B17" s="148" t="s">
        <v>501</v>
      </c>
      <c r="C17" s="169">
        <v>350000</v>
      </c>
      <c r="D17" s="288" t="s">
        <v>0</v>
      </c>
      <c r="E17" s="288" t="s">
        <v>0</v>
      </c>
      <c r="F17" s="290" t="s">
        <v>502</v>
      </c>
      <c r="G17" s="149" t="s">
        <v>0</v>
      </c>
      <c r="H17" s="150" t="s">
        <v>0</v>
      </c>
    </row>
    <row r="18" spans="1:8" ht="24" customHeight="1">
      <c r="A18" s="275" t="s">
        <v>317</v>
      </c>
      <c r="B18" s="277" t="s">
        <v>325</v>
      </c>
      <c r="C18" s="320" t="s">
        <v>0</v>
      </c>
      <c r="D18" s="176">
        <v>115000</v>
      </c>
      <c r="E18" s="176" t="s">
        <v>0</v>
      </c>
      <c r="F18" s="175" t="s">
        <v>502</v>
      </c>
      <c r="G18" s="149"/>
      <c r="H18" s="150" t="s">
        <v>0</v>
      </c>
    </row>
    <row r="19" spans="1:9" ht="24" customHeight="1">
      <c r="A19" s="147" t="s">
        <v>317</v>
      </c>
      <c r="B19" s="148" t="s">
        <v>583</v>
      </c>
      <c r="C19" s="169">
        <v>600000</v>
      </c>
      <c r="D19" s="288" t="s">
        <v>0</v>
      </c>
      <c r="E19" s="288"/>
      <c r="F19" s="149" t="s">
        <v>584</v>
      </c>
      <c r="G19" s="149"/>
      <c r="H19" s="150"/>
      <c r="I19" t="s">
        <v>0</v>
      </c>
    </row>
    <row r="20" spans="1:8" ht="25.5" customHeight="1">
      <c r="A20" s="275" t="s">
        <v>321</v>
      </c>
      <c r="B20" s="277" t="s">
        <v>585</v>
      </c>
      <c r="C20" s="320" t="s">
        <v>0</v>
      </c>
      <c r="D20" s="174">
        <v>120000</v>
      </c>
      <c r="E20" s="174" t="s">
        <v>0</v>
      </c>
      <c r="F20" s="175" t="s">
        <v>523</v>
      </c>
      <c r="G20" s="149" t="s">
        <v>618</v>
      </c>
      <c r="H20" s="150" t="s">
        <v>0</v>
      </c>
    </row>
    <row r="21" spans="1:8" ht="25.5" customHeight="1">
      <c r="A21" s="147" t="s">
        <v>314</v>
      </c>
      <c r="B21" s="148" t="s">
        <v>473</v>
      </c>
      <c r="C21" s="169">
        <v>10000</v>
      </c>
      <c r="D21" s="288" t="s">
        <v>0</v>
      </c>
      <c r="E21" s="288"/>
      <c r="F21" s="127" t="s">
        <v>503</v>
      </c>
      <c r="G21" s="127"/>
      <c r="H21" s="151"/>
    </row>
    <row r="22" spans="1:8" ht="25.5" customHeight="1">
      <c r="A22" s="275" t="s">
        <v>314</v>
      </c>
      <c r="B22" s="277" t="s">
        <v>697</v>
      </c>
      <c r="C22" s="320" t="s">
        <v>0</v>
      </c>
      <c r="D22" s="174">
        <v>29000</v>
      </c>
      <c r="E22" s="174"/>
      <c r="F22" s="177" t="s">
        <v>687</v>
      </c>
      <c r="G22" s="127"/>
      <c r="H22" s="151"/>
    </row>
    <row r="23" spans="1:8" ht="25.5" customHeight="1">
      <c r="A23" s="275" t="s">
        <v>314</v>
      </c>
      <c r="B23" s="277" t="s">
        <v>683</v>
      </c>
      <c r="C23" s="320" t="s">
        <v>0</v>
      </c>
      <c r="D23" s="174">
        <v>6000</v>
      </c>
      <c r="E23" s="174"/>
      <c r="F23" s="177" t="s">
        <v>688</v>
      </c>
      <c r="G23" s="127"/>
      <c r="H23" s="151"/>
    </row>
    <row r="24" spans="1:8" ht="25.5" customHeight="1">
      <c r="A24" s="147" t="s">
        <v>314</v>
      </c>
      <c r="B24" s="148" t="s">
        <v>684</v>
      </c>
      <c r="C24" s="169">
        <v>15000</v>
      </c>
      <c r="D24" s="288"/>
      <c r="E24" s="288"/>
      <c r="F24" s="127" t="s">
        <v>688</v>
      </c>
      <c r="G24" s="127"/>
      <c r="H24" s="151"/>
    </row>
    <row r="25" spans="1:8" ht="25.5" customHeight="1">
      <c r="A25" s="147" t="s">
        <v>314</v>
      </c>
      <c r="B25" s="148" t="s">
        <v>685</v>
      </c>
      <c r="C25" s="169">
        <v>10000</v>
      </c>
      <c r="D25" s="288"/>
      <c r="E25" s="288"/>
      <c r="F25" s="127" t="s">
        <v>689</v>
      </c>
      <c r="G25" s="127"/>
      <c r="H25" s="151"/>
    </row>
    <row r="26" spans="1:8" ht="25.5" customHeight="1">
      <c r="A26" s="275" t="s">
        <v>314</v>
      </c>
      <c r="B26" s="277" t="s">
        <v>686</v>
      </c>
      <c r="C26" s="320" t="s">
        <v>0</v>
      </c>
      <c r="D26" s="174">
        <v>5000</v>
      </c>
      <c r="E26" s="174"/>
      <c r="F26" s="177" t="s">
        <v>595</v>
      </c>
      <c r="G26" s="127"/>
      <c r="H26" s="151"/>
    </row>
    <row r="27" spans="1:8" ht="25.5" customHeight="1">
      <c r="A27" s="147" t="s">
        <v>314</v>
      </c>
      <c r="B27" s="148" t="s">
        <v>456</v>
      </c>
      <c r="C27" s="169">
        <v>20000</v>
      </c>
      <c r="D27" s="288"/>
      <c r="E27" s="288"/>
      <c r="F27" s="127" t="s">
        <v>503</v>
      </c>
      <c r="G27" s="127"/>
      <c r="H27" s="151"/>
    </row>
    <row r="28" spans="1:8" ht="25.5" customHeight="1">
      <c r="A28" s="147" t="s">
        <v>314</v>
      </c>
      <c r="B28" s="148" t="s">
        <v>594</v>
      </c>
      <c r="C28" s="169">
        <v>60000</v>
      </c>
      <c r="D28" s="288"/>
      <c r="E28" s="288"/>
      <c r="F28" s="127" t="s">
        <v>667</v>
      </c>
      <c r="G28" s="127"/>
      <c r="H28" s="151"/>
    </row>
    <row r="29" spans="1:8" ht="25.5" customHeight="1">
      <c r="A29" s="147" t="s">
        <v>314</v>
      </c>
      <c r="B29" s="148" t="s">
        <v>324</v>
      </c>
      <c r="C29" s="169">
        <v>200000</v>
      </c>
      <c r="D29" s="288" t="s">
        <v>0</v>
      </c>
      <c r="E29" s="288"/>
      <c r="F29" s="127" t="s">
        <v>505</v>
      </c>
      <c r="G29" s="127"/>
      <c r="H29" s="151"/>
    </row>
    <row r="30" spans="1:8" ht="25.5" customHeight="1">
      <c r="A30" s="275" t="s">
        <v>314</v>
      </c>
      <c r="B30" s="277" t="s">
        <v>474</v>
      </c>
      <c r="C30" s="169">
        <v>1100000</v>
      </c>
      <c r="D30" s="174"/>
      <c r="E30" s="174">
        <v>400000</v>
      </c>
      <c r="F30" s="177" t="s">
        <v>504</v>
      </c>
      <c r="G30" s="127"/>
      <c r="H30" s="151"/>
    </row>
    <row r="31" spans="1:8" ht="25.5" customHeight="1">
      <c r="A31" s="275" t="s">
        <v>704</v>
      </c>
      <c r="B31" s="277" t="s">
        <v>705</v>
      </c>
      <c r="C31" s="169"/>
      <c r="D31" s="174">
        <v>10000</v>
      </c>
      <c r="E31" s="174"/>
      <c r="F31" s="177" t="s">
        <v>713</v>
      </c>
      <c r="G31" s="127" t="s">
        <v>706</v>
      </c>
      <c r="H31" s="151"/>
    </row>
    <row r="32" spans="1:8" ht="25.5" customHeight="1">
      <c r="A32" s="147" t="s">
        <v>35</v>
      </c>
      <c r="B32" s="148" t="s">
        <v>447</v>
      </c>
      <c r="C32" s="169">
        <v>50000</v>
      </c>
      <c r="D32" s="288"/>
      <c r="E32" s="288"/>
      <c r="F32" s="127" t="s">
        <v>507</v>
      </c>
      <c r="G32" s="127"/>
      <c r="H32" s="151"/>
    </row>
    <row r="33" spans="1:8" ht="24.75" customHeight="1">
      <c r="A33" s="147" t="s">
        <v>322</v>
      </c>
      <c r="B33" s="148" t="s">
        <v>360</v>
      </c>
      <c r="C33" s="169">
        <v>200000</v>
      </c>
      <c r="D33" s="288" t="s">
        <v>0</v>
      </c>
      <c r="E33" s="288"/>
      <c r="F33" s="127" t="s">
        <v>506</v>
      </c>
      <c r="G33" s="127"/>
      <c r="H33" s="151" t="s">
        <v>0</v>
      </c>
    </row>
    <row r="34" spans="1:8" ht="29.25" customHeight="1">
      <c r="A34" s="147" t="s">
        <v>322</v>
      </c>
      <c r="B34" s="152" t="s">
        <v>378</v>
      </c>
      <c r="C34" s="171">
        <v>50000</v>
      </c>
      <c r="D34" s="288" t="s">
        <v>0</v>
      </c>
      <c r="E34" s="288"/>
      <c r="F34" s="127" t="s">
        <v>508</v>
      </c>
      <c r="G34" s="127"/>
      <c r="H34" s="151"/>
    </row>
    <row r="35" spans="1:8" ht="29.25" customHeight="1">
      <c r="A35" s="147" t="s">
        <v>322</v>
      </c>
      <c r="B35" s="152" t="s">
        <v>446</v>
      </c>
      <c r="C35" s="171">
        <v>150000</v>
      </c>
      <c r="D35" s="288" t="s">
        <v>0</v>
      </c>
      <c r="E35" s="288"/>
      <c r="F35" s="127" t="s">
        <v>527</v>
      </c>
      <c r="G35" s="127"/>
      <c r="H35" s="151"/>
    </row>
    <row r="36" spans="1:8" ht="36" customHeight="1">
      <c r="A36" s="147" t="s">
        <v>367</v>
      </c>
      <c r="B36" s="148" t="s">
        <v>450</v>
      </c>
      <c r="C36" s="169">
        <v>200000</v>
      </c>
      <c r="D36" s="288"/>
      <c r="E36" s="288"/>
      <c r="F36" s="127" t="s">
        <v>509</v>
      </c>
      <c r="G36" s="127" t="s">
        <v>0</v>
      </c>
      <c r="H36" s="151"/>
    </row>
    <row r="37" spans="1:8" ht="36.75" customHeight="1">
      <c r="A37" s="147" t="s">
        <v>367</v>
      </c>
      <c r="B37" s="148" t="s">
        <v>448</v>
      </c>
      <c r="C37" s="169">
        <v>230000</v>
      </c>
      <c r="D37" s="288"/>
      <c r="E37" s="288"/>
      <c r="F37" s="127" t="s">
        <v>509</v>
      </c>
      <c r="G37" s="127"/>
      <c r="H37" s="151" t="s">
        <v>0</v>
      </c>
    </row>
    <row r="38" spans="1:8" ht="36.75" customHeight="1">
      <c r="A38" s="147" t="s">
        <v>367</v>
      </c>
      <c r="B38" s="148" t="s">
        <v>449</v>
      </c>
      <c r="C38" s="169">
        <v>295000</v>
      </c>
      <c r="D38" s="288"/>
      <c r="E38" s="288"/>
      <c r="F38" s="127" t="s">
        <v>509</v>
      </c>
      <c r="G38" s="127"/>
      <c r="H38" s="151"/>
    </row>
    <row r="39" spans="1:8" ht="36.75" customHeight="1">
      <c r="A39" s="275" t="s">
        <v>36</v>
      </c>
      <c r="B39" s="277" t="s">
        <v>614</v>
      </c>
      <c r="C39" s="320"/>
      <c r="D39" s="174"/>
      <c r="E39" s="174">
        <v>180000</v>
      </c>
      <c r="F39" s="178" t="s">
        <v>615</v>
      </c>
      <c r="G39" s="127" t="s">
        <v>616</v>
      </c>
      <c r="H39" s="151"/>
    </row>
    <row r="40" spans="1:9" ht="26.25" customHeight="1">
      <c r="A40" s="147" t="s">
        <v>36</v>
      </c>
      <c r="B40" s="148" t="s">
        <v>452</v>
      </c>
      <c r="C40" s="169">
        <v>40000</v>
      </c>
      <c r="D40" s="288"/>
      <c r="E40" s="288"/>
      <c r="F40" s="289" t="s">
        <v>510</v>
      </c>
      <c r="G40" s="127" t="s">
        <v>471</v>
      </c>
      <c r="H40" s="151"/>
      <c r="I40" t="s">
        <v>0</v>
      </c>
    </row>
    <row r="41" spans="1:8" ht="39.75" customHeight="1">
      <c r="A41" s="287" t="s">
        <v>37</v>
      </c>
      <c r="B41" s="276" t="s">
        <v>453</v>
      </c>
      <c r="C41" s="319" t="s">
        <v>0</v>
      </c>
      <c r="D41" s="174">
        <v>150000</v>
      </c>
      <c r="E41" s="174"/>
      <c r="F41" s="175" t="s">
        <v>511</v>
      </c>
      <c r="G41" s="149" t="s">
        <v>0</v>
      </c>
      <c r="H41" s="150" t="s">
        <v>0</v>
      </c>
    </row>
    <row r="42" spans="1:8" ht="39.75" customHeight="1">
      <c r="A42" s="287" t="s">
        <v>37</v>
      </c>
      <c r="B42" s="276" t="s">
        <v>599</v>
      </c>
      <c r="C42" s="319"/>
      <c r="D42" s="174">
        <v>35000</v>
      </c>
      <c r="E42" s="174"/>
      <c r="F42" s="177" t="s">
        <v>669</v>
      </c>
      <c r="G42" s="127"/>
      <c r="H42" s="151"/>
    </row>
    <row r="43" spans="1:8" ht="39.75" customHeight="1">
      <c r="A43" s="287" t="s">
        <v>565</v>
      </c>
      <c r="B43" s="276" t="s">
        <v>621</v>
      </c>
      <c r="C43" s="319"/>
      <c r="D43" s="174">
        <v>50000</v>
      </c>
      <c r="E43" s="174"/>
      <c r="F43" s="177" t="s">
        <v>626</v>
      </c>
      <c r="G43" s="127"/>
      <c r="H43" s="151"/>
    </row>
    <row r="44" spans="1:8" ht="39.75" customHeight="1">
      <c r="A44" s="147" t="s">
        <v>83</v>
      </c>
      <c r="B44" s="152" t="s">
        <v>516</v>
      </c>
      <c r="C44" s="171">
        <v>5000</v>
      </c>
      <c r="D44" s="288"/>
      <c r="E44" s="288"/>
      <c r="F44" s="127" t="s">
        <v>517</v>
      </c>
      <c r="G44" s="127" t="s">
        <v>467</v>
      </c>
      <c r="H44" s="151"/>
    </row>
    <row r="45" spans="1:9" ht="39.75" customHeight="1">
      <c r="A45" s="263" t="s">
        <v>524</v>
      </c>
      <c r="B45" s="152" t="s">
        <v>512</v>
      </c>
      <c r="C45" s="171">
        <v>20000</v>
      </c>
      <c r="D45" s="288"/>
      <c r="E45" s="288"/>
      <c r="F45" s="127" t="s">
        <v>513</v>
      </c>
      <c r="G45" s="127" t="s">
        <v>467</v>
      </c>
      <c r="H45" s="151"/>
      <c r="I45" t="s">
        <v>0</v>
      </c>
    </row>
    <row r="46" spans="1:9" ht="39.75" customHeight="1">
      <c r="A46" s="263" t="s">
        <v>524</v>
      </c>
      <c r="B46" s="152" t="s">
        <v>514</v>
      </c>
      <c r="C46" s="171">
        <v>20000</v>
      </c>
      <c r="D46" s="288"/>
      <c r="E46" s="288"/>
      <c r="F46" s="127" t="s">
        <v>515</v>
      </c>
      <c r="G46" s="127" t="s">
        <v>467</v>
      </c>
      <c r="H46" s="151"/>
      <c r="I46" t="s">
        <v>0</v>
      </c>
    </row>
    <row r="47" spans="1:8" ht="39.75" customHeight="1">
      <c r="A47" s="263" t="s">
        <v>603</v>
      </c>
      <c r="B47" s="152" t="s">
        <v>632</v>
      </c>
      <c r="C47" s="171">
        <v>15000</v>
      </c>
      <c r="D47" s="288"/>
      <c r="E47" s="288"/>
      <c r="F47" s="127" t="s">
        <v>670</v>
      </c>
      <c r="G47" s="127" t="s">
        <v>633</v>
      </c>
      <c r="H47" s="151"/>
    </row>
    <row r="48" spans="1:8" ht="39.75" customHeight="1">
      <c r="A48" s="287" t="s">
        <v>603</v>
      </c>
      <c r="B48" s="276" t="s">
        <v>604</v>
      </c>
      <c r="C48" s="319" t="s">
        <v>0</v>
      </c>
      <c r="D48" s="174"/>
      <c r="E48" s="174">
        <v>350000</v>
      </c>
      <c r="F48" s="177" t="s">
        <v>671</v>
      </c>
      <c r="G48" s="127" t="s">
        <v>634</v>
      </c>
      <c r="H48" s="151"/>
    </row>
    <row r="49" spans="1:8" ht="39.75" customHeight="1">
      <c r="A49" s="147" t="s">
        <v>83</v>
      </c>
      <c r="B49" s="152" t="s">
        <v>454</v>
      </c>
      <c r="C49" s="171">
        <v>15000</v>
      </c>
      <c r="D49" s="288"/>
      <c r="E49" s="288"/>
      <c r="F49" s="127" t="s">
        <v>518</v>
      </c>
      <c r="G49" s="127"/>
      <c r="H49" s="151"/>
    </row>
    <row r="50" spans="1:9" ht="33" customHeight="1">
      <c r="A50" s="147" t="s">
        <v>83</v>
      </c>
      <c r="B50" s="152" t="s">
        <v>470</v>
      </c>
      <c r="C50" s="171">
        <v>100000</v>
      </c>
      <c r="D50" s="288"/>
      <c r="E50" s="288"/>
      <c r="F50" s="127"/>
      <c r="G50" s="127" t="s">
        <v>672</v>
      </c>
      <c r="H50" s="151"/>
      <c r="I50" t="s">
        <v>0</v>
      </c>
    </row>
    <row r="51" spans="1:9" ht="30" customHeight="1">
      <c r="A51" s="147" t="s">
        <v>83</v>
      </c>
      <c r="B51" s="152" t="s">
        <v>455</v>
      </c>
      <c r="C51" s="171">
        <v>1000000</v>
      </c>
      <c r="D51" s="288"/>
      <c r="E51" s="288"/>
      <c r="F51" s="127" t="s">
        <v>519</v>
      </c>
      <c r="G51" s="127"/>
      <c r="H51" s="151"/>
      <c r="I51" t="s">
        <v>0</v>
      </c>
    </row>
    <row r="52" spans="1:8" ht="29.25" customHeight="1">
      <c r="A52" s="147" t="s">
        <v>46</v>
      </c>
      <c r="B52" s="148" t="s">
        <v>655</v>
      </c>
      <c r="C52" s="169">
        <v>3886</v>
      </c>
      <c r="D52" s="288"/>
      <c r="E52" s="288"/>
      <c r="F52" s="127" t="s">
        <v>657</v>
      </c>
      <c r="G52" s="127"/>
      <c r="H52" s="151"/>
    </row>
    <row r="53" spans="1:8" ht="29.25" customHeight="1">
      <c r="A53" s="147" t="s">
        <v>46</v>
      </c>
      <c r="B53" s="148" t="s">
        <v>656</v>
      </c>
      <c r="C53" s="169">
        <v>2468</v>
      </c>
      <c r="D53" s="288"/>
      <c r="E53" s="288"/>
      <c r="F53" s="127" t="s">
        <v>658</v>
      </c>
      <c r="G53" s="127"/>
      <c r="H53" s="151"/>
    </row>
    <row r="54" spans="1:8" ht="29.25" customHeight="1">
      <c r="A54" s="147" t="s">
        <v>46</v>
      </c>
      <c r="B54" s="148" t="s">
        <v>464</v>
      </c>
      <c r="C54" s="169">
        <v>30000</v>
      </c>
      <c r="D54" s="288"/>
      <c r="E54" s="288"/>
      <c r="F54" s="127" t="s">
        <v>520</v>
      </c>
      <c r="G54" s="127"/>
      <c r="H54" s="151"/>
    </row>
    <row r="55" spans="1:9" ht="29.25" customHeight="1">
      <c r="A55" s="147" t="s">
        <v>323</v>
      </c>
      <c r="B55" s="148" t="s">
        <v>364</v>
      </c>
      <c r="C55" s="169">
        <v>50000</v>
      </c>
      <c r="D55" s="288" t="s">
        <v>0</v>
      </c>
      <c r="E55" s="288"/>
      <c r="F55" s="127" t="s">
        <v>509</v>
      </c>
      <c r="G55" s="127"/>
      <c r="H55" s="151"/>
      <c r="I55" s="262"/>
    </row>
    <row r="56" spans="1:9" ht="26.25" customHeight="1">
      <c r="A56" s="275" t="s">
        <v>320</v>
      </c>
      <c r="B56" s="276" t="s">
        <v>554</v>
      </c>
      <c r="C56" s="319" t="s">
        <v>0</v>
      </c>
      <c r="D56" s="174">
        <v>50000</v>
      </c>
      <c r="E56" s="174"/>
      <c r="F56" s="177" t="s">
        <v>521</v>
      </c>
      <c r="G56" s="127" t="s">
        <v>0</v>
      </c>
      <c r="H56" s="151" t="s">
        <v>0</v>
      </c>
      <c r="I56" t="s">
        <v>0</v>
      </c>
    </row>
    <row r="57" spans="1:8" ht="26.25" customHeight="1">
      <c r="A57" s="147" t="s">
        <v>320</v>
      </c>
      <c r="B57" s="152" t="s">
        <v>627</v>
      </c>
      <c r="C57" s="171">
        <v>15000</v>
      </c>
      <c r="D57" s="288"/>
      <c r="E57" s="288"/>
      <c r="F57" s="127" t="s">
        <v>673</v>
      </c>
      <c r="G57" s="127"/>
      <c r="H57" s="151"/>
    </row>
    <row r="58" spans="1:8" ht="26.25" customHeight="1">
      <c r="A58" s="147" t="s">
        <v>320</v>
      </c>
      <c r="B58" s="152" t="s">
        <v>586</v>
      </c>
      <c r="C58" s="171">
        <v>50000</v>
      </c>
      <c r="D58" s="288" t="s">
        <v>0</v>
      </c>
      <c r="E58" s="288"/>
      <c r="F58" s="127" t="s">
        <v>521</v>
      </c>
      <c r="G58" s="127"/>
      <c r="H58" s="151"/>
    </row>
    <row r="59" spans="1:9" ht="28.5" customHeight="1">
      <c r="A59" s="275" t="s">
        <v>315</v>
      </c>
      <c r="B59" s="276" t="s">
        <v>361</v>
      </c>
      <c r="C59" s="319" t="s">
        <v>0</v>
      </c>
      <c r="D59" s="174">
        <v>10000</v>
      </c>
      <c r="E59" s="174"/>
      <c r="F59" s="177" t="s">
        <v>537</v>
      </c>
      <c r="G59" s="127" t="s">
        <v>674</v>
      </c>
      <c r="H59" s="151" t="s">
        <v>0</v>
      </c>
      <c r="I59" t="s">
        <v>0</v>
      </c>
    </row>
    <row r="60" spans="1:9" ht="34.5" customHeight="1">
      <c r="A60" s="275" t="s">
        <v>315</v>
      </c>
      <c r="B60" s="276" t="s">
        <v>539</v>
      </c>
      <c r="C60" s="319" t="s">
        <v>0</v>
      </c>
      <c r="D60" s="174">
        <v>206000</v>
      </c>
      <c r="E60" s="174"/>
      <c r="F60" s="177" t="s">
        <v>538</v>
      </c>
      <c r="G60" s="127" t="s">
        <v>675</v>
      </c>
      <c r="H60" s="151" t="s">
        <v>0</v>
      </c>
      <c r="I60" t="s">
        <v>0</v>
      </c>
    </row>
    <row r="61" spans="1:8" ht="28.5" customHeight="1">
      <c r="A61" s="275" t="s">
        <v>323</v>
      </c>
      <c r="B61" s="277" t="s">
        <v>622</v>
      </c>
      <c r="C61" s="320"/>
      <c r="D61" s="174">
        <v>80000</v>
      </c>
      <c r="E61" s="174"/>
      <c r="F61" s="177" t="s">
        <v>624</v>
      </c>
      <c r="G61" s="127" t="s">
        <v>625</v>
      </c>
      <c r="H61" s="151"/>
    </row>
    <row r="62" spans="1:8" ht="28.5" customHeight="1">
      <c r="A62" s="147" t="s">
        <v>323</v>
      </c>
      <c r="B62" s="148" t="s">
        <v>628</v>
      </c>
      <c r="C62" s="169">
        <v>29000</v>
      </c>
      <c r="D62" s="288"/>
      <c r="E62" s="288"/>
      <c r="F62" s="127" t="s">
        <v>676</v>
      </c>
      <c r="G62" s="127" t="s">
        <v>629</v>
      </c>
      <c r="H62" s="151"/>
    </row>
    <row r="63" spans="1:8" ht="28.5" customHeight="1">
      <c r="A63" s="147" t="s">
        <v>323</v>
      </c>
      <c r="B63" s="148" t="s">
        <v>365</v>
      </c>
      <c r="C63" s="169">
        <v>150000</v>
      </c>
      <c r="D63" s="288"/>
      <c r="E63" s="288"/>
      <c r="F63" s="127" t="s">
        <v>509</v>
      </c>
      <c r="G63" s="127" t="s">
        <v>0</v>
      </c>
      <c r="H63" s="151"/>
    </row>
    <row r="64" spans="1:8" ht="28.5" customHeight="1">
      <c r="A64" s="275" t="s">
        <v>331</v>
      </c>
      <c r="B64" s="277" t="s">
        <v>332</v>
      </c>
      <c r="C64" s="320" t="s">
        <v>0</v>
      </c>
      <c r="D64" s="174">
        <v>5000</v>
      </c>
      <c r="E64" s="174"/>
      <c r="F64" s="177" t="s">
        <v>677</v>
      </c>
      <c r="G64" s="127" t="s">
        <v>459</v>
      </c>
      <c r="H64" s="151" t="s">
        <v>0</v>
      </c>
    </row>
    <row r="65" spans="1:9" ht="28.5" customHeight="1">
      <c r="A65" s="275" t="s">
        <v>316</v>
      </c>
      <c r="B65" s="276" t="s">
        <v>279</v>
      </c>
      <c r="C65" s="319" t="s">
        <v>0</v>
      </c>
      <c r="D65" s="174">
        <v>3000</v>
      </c>
      <c r="E65" s="174"/>
      <c r="F65" s="177" t="s">
        <v>678</v>
      </c>
      <c r="G65" s="127" t="s">
        <v>460</v>
      </c>
      <c r="H65" s="151" t="s">
        <v>0</v>
      </c>
      <c r="I65" t="s">
        <v>0</v>
      </c>
    </row>
    <row r="66" spans="1:9" ht="26.25" customHeight="1">
      <c r="A66" s="275" t="s">
        <v>316</v>
      </c>
      <c r="B66" s="276" t="s">
        <v>457</v>
      </c>
      <c r="C66" s="319" t="s">
        <v>0</v>
      </c>
      <c r="D66" s="174">
        <v>6000</v>
      </c>
      <c r="E66" s="174"/>
      <c r="F66" s="177" t="s">
        <v>679</v>
      </c>
      <c r="G66" s="127" t="s">
        <v>461</v>
      </c>
      <c r="H66" s="151" t="s">
        <v>0</v>
      </c>
      <c r="I66" t="s">
        <v>0</v>
      </c>
    </row>
    <row r="67" spans="1:9" ht="35.25" customHeight="1">
      <c r="A67" s="275" t="s">
        <v>316</v>
      </c>
      <c r="B67" s="278" t="s">
        <v>318</v>
      </c>
      <c r="C67" s="321" t="s">
        <v>0</v>
      </c>
      <c r="D67" s="176">
        <v>10000</v>
      </c>
      <c r="E67" s="176"/>
      <c r="F67" s="175" t="s">
        <v>680</v>
      </c>
      <c r="G67" s="149" t="s">
        <v>458</v>
      </c>
      <c r="H67" s="150" t="s">
        <v>0</v>
      </c>
      <c r="I67" t="s">
        <v>0</v>
      </c>
    </row>
    <row r="68" spans="1:8" ht="44.25" customHeight="1">
      <c r="A68" s="275" t="s">
        <v>316</v>
      </c>
      <c r="B68" s="279" t="s">
        <v>462</v>
      </c>
      <c r="C68" s="321" t="s">
        <v>0</v>
      </c>
      <c r="D68" s="176">
        <v>5000</v>
      </c>
      <c r="E68" s="176"/>
      <c r="F68" s="175" t="s">
        <v>680</v>
      </c>
      <c r="G68" s="270" t="s">
        <v>463</v>
      </c>
      <c r="H68" s="271"/>
    </row>
    <row r="69" spans="1:8" ht="26.25" customHeight="1">
      <c r="A69" s="280" t="s">
        <v>316</v>
      </c>
      <c r="B69" s="281" t="s">
        <v>359</v>
      </c>
      <c r="C69" s="322" t="s">
        <v>0</v>
      </c>
      <c r="D69" s="179">
        <v>1500</v>
      </c>
      <c r="E69" s="179"/>
      <c r="F69" s="180" t="s">
        <v>664</v>
      </c>
      <c r="G69" s="272" t="s">
        <v>665</v>
      </c>
      <c r="H69" s="273"/>
    </row>
    <row r="70" spans="1:8" ht="26.25" customHeight="1" thickBot="1">
      <c r="A70" s="282" t="s">
        <v>316</v>
      </c>
      <c r="B70" s="283" t="s">
        <v>659</v>
      </c>
      <c r="C70" s="321" t="s">
        <v>0</v>
      </c>
      <c r="D70" s="176">
        <v>0</v>
      </c>
      <c r="E70" s="176"/>
      <c r="F70" s="185" t="s">
        <v>681</v>
      </c>
      <c r="G70" s="272" t="s">
        <v>665</v>
      </c>
      <c r="H70" s="274"/>
    </row>
    <row r="71" spans="2:8" ht="17.25" customHeight="1" thickBot="1">
      <c r="B71" s="128" t="s">
        <v>271</v>
      </c>
      <c r="C71" s="284">
        <f>SUM(C4:C70)</f>
        <v>6255354</v>
      </c>
      <c r="D71" s="285">
        <f>SUM(D4:D70)</f>
        <v>896500</v>
      </c>
      <c r="E71" s="285">
        <f>SUM(E4:E70)</f>
        <v>3360000</v>
      </c>
      <c r="F71" s="286"/>
      <c r="G71" s="136" t="s">
        <v>0</v>
      </c>
      <c r="H71" s="129" t="s">
        <v>0</v>
      </c>
    </row>
    <row r="72" spans="2:8" ht="17.25" customHeight="1">
      <c r="B72" s="128"/>
      <c r="C72" s="181" t="s">
        <v>0</v>
      </c>
      <c r="D72" s="181"/>
      <c r="E72" s="181"/>
      <c r="F72" s="182"/>
      <c r="G72" s="129"/>
      <c r="H72" s="129"/>
    </row>
    <row r="73" spans="2:8" ht="17.25" customHeight="1">
      <c r="B73" s="128" t="s">
        <v>589</v>
      </c>
      <c r="C73" s="128"/>
      <c r="D73" s="166"/>
      <c r="E73" s="135">
        <f>D71+E71</f>
        <v>4256500</v>
      </c>
      <c r="F73" s="137" t="s">
        <v>0</v>
      </c>
      <c r="G73" s="129"/>
      <c r="H73" s="129"/>
    </row>
    <row r="74" spans="2:8" ht="17.25" customHeight="1">
      <c r="B74" s="128" t="s">
        <v>590</v>
      </c>
      <c r="C74" s="128"/>
      <c r="D74" s="172"/>
      <c r="E74" s="135">
        <f>C71</f>
        <v>6255354</v>
      </c>
      <c r="F74" s="137"/>
      <c r="G74" s="129"/>
      <c r="H74" s="129"/>
    </row>
    <row r="75" spans="2:8" ht="17.25" customHeight="1">
      <c r="B75" s="128" t="s">
        <v>587</v>
      </c>
      <c r="C75" s="128"/>
      <c r="D75" s="135"/>
      <c r="E75" s="135">
        <f>'Rozpis výdajů '!H481</f>
        <v>-2767869.0000000005</v>
      </c>
      <c r="F75" s="160" t="s">
        <v>0</v>
      </c>
      <c r="G75" s="129"/>
      <c r="H75" s="129"/>
    </row>
    <row r="76" spans="2:8" ht="17.25" customHeight="1">
      <c r="B76" s="128" t="s">
        <v>363</v>
      </c>
      <c r="C76" s="128"/>
      <c r="D76" s="135"/>
      <c r="E76" s="135">
        <v>3212115</v>
      </c>
      <c r="F76" s="129"/>
      <c r="G76" s="129"/>
      <c r="H76" s="129"/>
    </row>
    <row r="77" spans="2:8" ht="17.25" customHeight="1">
      <c r="B77" s="128" t="s">
        <v>380</v>
      </c>
      <c r="C77" s="128"/>
      <c r="D77" s="135"/>
      <c r="E77" s="135">
        <f>E75+E76</f>
        <v>444245.99999999953</v>
      </c>
      <c r="F77" s="159" t="s">
        <v>0</v>
      </c>
      <c r="G77" s="129"/>
      <c r="H77" s="129"/>
    </row>
    <row r="78" spans="2:5" ht="33.75" customHeight="1">
      <c r="B78" s="382" t="s">
        <v>588</v>
      </c>
      <c r="C78" s="383"/>
      <c r="D78" s="264"/>
      <c r="E78" s="265" t="s">
        <v>0</v>
      </c>
    </row>
  </sheetData>
  <sheetProtection/>
  <autoFilter ref="A4:H77">
    <sortState ref="A5:H78">
      <sortCondition sortBy="value" ref="A5:A78"/>
    </sortState>
  </autoFilter>
  <mergeCells count="3">
    <mergeCell ref="B1:H1"/>
    <mergeCell ref="D3:F3"/>
    <mergeCell ref="B78:C78"/>
  </mergeCells>
  <printOptions horizontalCentered="1"/>
  <pageMargins left="0.15748031496062992" right="0.5905511811023623" top="0.984251968503937" bottom="0.984251968503937" header="0.5118110236220472" footer="0.5118110236220472"/>
  <pageSetup fitToHeight="0" fitToWidth="1" horizontalDpi="600" verticalDpi="600" orientation="portrait" paperSize="9" scale="69" r:id="rId1"/>
  <headerFooter alignWithMargins="0">
    <oddHeader xml:space="preserve">&amp;C
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0"/>
  <sheetViews>
    <sheetView tabSelected="1" view="pageLayout" workbookViewId="0" topLeftCell="A1">
      <selection activeCell="H12" sqref="H12"/>
    </sheetView>
  </sheetViews>
  <sheetFormatPr defaultColWidth="9.00390625" defaultRowHeight="12.75"/>
  <cols>
    <col min="1" max="1" width="8.25390625" style="0" customWidth="1"/>
    <col min="2" max="2" width="44.00390625" style="0" customWidth="1"/>
    <col min="3" max="3" width="16.875" style="0" customWidth="1"/>
    <col min="4" max="4" width="16.125" style="0" customWidth="1"/>
  </cols>
  <sheetData>
    <row r="1" spans="1:4" ht="18">
      <c r="A1" s="406" t="s">
        <v>723</v>
      </c>
      <c r="B1" s="406"/>
      <c r="C1" s="373"/>
      <c r="D1" s="373"/>
    </row>
    <row r="2" spans="1:4" ht="26.25" customHeight="1" thickBot="1">
      <c r="A2" s="398" t="s">
        <v>0</v>
      </c>
      <c r="B2" s="398"/>
      <c r="C2" s="414" t="s">
        <v>736</v>
      </c>
      <c r="D2" s="415"/>
    </row>
    <row r="3" spans="1:4" ht="26.25" thickBot="1">
      <c r="A3" s="407" t="s">
        <v>204</v>
      </c>
      <c r="B3" s="408"/>
      <c r="C3" s="186" t="s">
        <v>548</v>
      </c>
      <c r="D3" s="186" t="s">
        <v>724</v>
      </c>
    </row>
    <row r="4" spans="1:4" ht="16.5" customHeight="1" thickBot="1">
      <c r="A4" s="392" t="s">
        <v>475</v>
      </c>
      <c r="B4" s="392"/>
      <c r="C4" s="126">
        <f>'Rozpis - příjmů'!H22</f>
        <v>10359012</v>
      </c>
      <c r="D4" s="126">
        <f>'Rozpis - příjmů'!I22</f>
        <v>10184110</v>
      </c>
    </row>
    <row r="5" spans="1:4" ht="16.5" customHeight="1">
      <c r="A5" s="228" t="s">
        <v>489</v>
      </c>
      <c r="B5" s="229" t="s">
        <v>205</v>
      </c>
      <c r="C5" s="226" t="s">
        <v>282</v>
      </c>
      <c r="D5" s="227" t="s">
        <v>282</v>
      </c>
    </row>
    <row r="6" spans="1:4" ht="17.25" customHeight="1" thickBot="1">
      <c r="A6" s="230" t="s">
        <v>479</v>
      </c>
      <c r="B6" s="231"/>
      <c r="C6" s="332">
        <f>'Rozpis - příjmů'!H22</f>
        <v>10359012</v>
      </c>
      <c r="D6" s="335">
        <f>'Rozpis - příjmů'!I22</f>
        <v>10184110</v>
      </c>
    </row>
    <row r="7" spans="1:4" ht="18" customHeight="1" thickBot="1">
      <c r="A7" s="232"/>
      <c r="B7" s="233"/>
      <c r="C7" s="234"/>
      <c r="D7" s="234"/>
    </row>
    <row r="8" spans="1:4" ht="16.5" customHeight="1" thickBot="1">
      <c r="A8" s="393" t="s">
        <v>476</v>
      </c>
      <c r="B8" s="391"/>
      <c r="C8" s="126">
        <f>'Rozpis - příjmů'!H29</f>
        <v>178100</v>
      </c>
      <c r="D8" s="126">
        <f>'Rozpis - příjmů'!I29</f>
        <v>182200</v>
      </c>
    </row>
    <row r="9" spans="1:4" ht="16.5" customHeight="1">
      <c r="A9" s="216" t="s">
        <v>478</v>
      </c>
      <c r="B9" s="217" t="s">
        <v>205</v>
      </c>
      <c r="C9" s="218" t="s">
        <v>282</v>
      </c>
      <c r="D9" s="219" t="s">
        <v>282</v>
      </c>
    </row>
    <row r="10" spans="1:4" ht="17.25" customHeight="1" thickBot="1">
      <c r="A10" s="220" t="s">
        <v>479</v>
      </c>
      <c r="B10" s="323" t="s">
        <v>690</v>
      </c>
      <c r="C10" s="221">
        <f>'Rozpis - příjmů'!H29</f>
        <v>178100</v>
      </c>
      <c r="D10" s="222">
        <f>'Rozpis - příjmů'!I29</f>
        <v>182200</v>
      </c>
    </row>
    <row r="11" spans="1:4" ht="17.25" customHeight="1" thickBot="1">
      <c r="A11" s="223"/>
      <c r="B11" s="224"/>
      <c r="C11" s="225"/>
      <c r="D11" s="225"/>
    </row>
    <row r="12" spans="1:4" ht="20.25" customHeight="1" thickBot="1">
      <c r="A12" s="390" t="s">
        <v>477</v>
      </c>
      <c r="B12" s="391"/>
      <c r="C12" s="126">
        <f>'Rozpis - příjmů'!H152</f>
        <v>1936023</v>
      </c>
      <c r="D12" s="126">
        <f>'Rozpis - příjmů'!I152</f>
        <v>1741493</v>
      </c>
    </row>
    <row r="13" spans="1:4" ht="16.5" customHeight="1">
      <c r="A13" s="216" t="s">
        <v>478</v>
      </c>
      <c r="B13" s="217" t="s">
        <v>205</v>
      </c>
      <c r="C13" s="217" t="s">
        <v>282</v>
      </c>
      <c r="D13" s="245" t="s">
        <v>282</v>
      </c>
    </row>
    <row r="14" spans="1:4" ht="16.5" customHeight="1">
      <c r="A14" s="187" t="s">
        <v>479</v>
      </c>
      <c r="B14" s="76" t="s">
        <v>291</v>
      </c>
      <c r="C14" s="244">
        <f>'Rozpis - příjmů'!H36</f>
        <v>237622</v>
      </c>
      <c r="D14" s="235">
        <f>'Rozpis - příjmů'!I36</f>
        <v>204798</v>
      </c>
    </row>
    <row r="15" spans="1:4" ht="14.25">
      <c r="A15" s="80">
        <v>1012</v>
      </c>
      <c r="B15" s="238" t="s">
        <v>89</v>
      </c>
      <c r="C15" s="239">
        <f>'Rozpis - příjmů'!H40</f>
        <v>12681</v>
      </c>
      <c r="D15" s="236">
        <f>'Rozpis - příjmů'!I40</f>
        <v>10000</v>
      </c>
    </row>
    <row r="16" spans="1:4" ht="14.25">
      <c r="A16" s="80">
        <v>1032</v>
      </c>
      <c r="B16" s="238" t="s">
        <v>170</v>
      </c>
      <c r="C16" s="239">
        <f>'Rozpis - příjmů'!H49</f>
        <v>213646</v>
      </c>
      <c r="D16" s="236">
        <f>'Rozpis - příjmů'!I49</f>
        <v>185000</v>
      </c>
    </row>
    <row r="17" spans="1:6" ht="14.25">
      <c r="A17" s="80">
        <v>2122</v>
      </c>
      <c r="B17" s="238" t="s">
        <v>216</v>
      </c>
      <c r="C17" s="239">
        <f>'Rozpis - příjmů'!H53</f>
        <v>13800</v>
      </c>
      <c r="D17" s="236">
        <f>'Rozpis - příjmů'!I53</f>
        <v>14000</v>
      </c>
      <c r="F17" s="15"/>
    </row>
    <row r="18" spans="1:4" ht="16.5" customHeight="1">
      <c r="A18" s="80">
        <v>3314</v>
      </c>
      <c r="B18" s="240" t="s">
        <v>29</v>
      </c>
      <c r="C18" s="239">
        <f>'Rozpis - příjmů'!H62</f>
        <v>2603</v>
      </c>
      <c r="D18" s="236">
        <f>'Rozpis - příjmů'!I62</f>
        <v>2600</v>
      </c>
    </row>
    <row r="19" spans="1:4" ht="14.25">
      <c r="A19" s="80">
        <v>3349</v>
      </c>
      <c r="B19" s="238" t="s">
        <v>124</v>
      </c>
      <c r="C19" s="239">
        <f>'Rozpis - příjmů'!H66</f>
        <v>17123</v>
      </c>
      <c r="D19" s="236">
        <f>'Rozpis - příjmů'!I66</f>
        <v>15000</v>
      </c>
    </row>
    <row r="20" spans="1:4" ht="28.5">
      <c r="A20" s="80">
        <v>3399</v>
      </c>
      <c r="B20" s="336" t="s">
        <v>93</v>
      </c>
      <c r="C20" s="239">
        <f>'Rozpis - příjmů'!H71</f>
        <v>15634</v>
      </c>
      <c r="D20" s="337">
        <f>'Rozpis - příjmů'!I71</f>
        <v>18000</v>
      </c>
    </row>
    <row r="21" spans="1:4" ht="14.25">
      <c r="A21" s="80">
        <v>3412</v>
      </c>
      <c r="B21" s="238" t="s">
        <v>367</v>
      </c>
      <c r="C21" s="239">
        <f>'Rozpis - příjmů'!H75</f>
        <v>16662</v>
      </c>
      <c r="D21" s="236">
        <f>'Rozpis - příjmů'!I75</f>
        <v>16000</v>
      </c>
    </row>
    <row r="22" spans="1:4" ht="16.5" customHeight="1">
      <c r="A22" s="80">
        <v>3612</v>
      </c>
      <c r="B22" s="240" t="s">
        <v>35</v>
      </c>
      <c r="C22" s="239">
        <f>'Rozpis - příjmů'!H84</f>
        <v>882337</v>
      </c>
      <c r="D22" s="236">
        <f>'Rozpis - příjmů'!I84</f>
        <v>822945</v>
      </c>
    </row>
    <row r="23" spans="1:4" ht="16.5" customHeight="1">
      <c r="A23" s="80">
        <v>3613</v>
      </c>
      <c r="B23" s="240" t="s">
        <v>96</v>
      </c>
      <c r="C23" s="239">
        <f>'Rozpis - příjmů'!H90</f>
        <v>136158</v>
      </c>
      <c r="D23" s="236">
        <f>'Rozpis - příjmů'!I90</f>
        <v>128000</v>
      </c>
    </row>
    <row r="24" spans="1:4" ht="16.5" customHeight="1">
      <c r="A24" s="80">
        <v>3632</v>
      </c>
      <c r="B24" s="240" t="s">
        <v>37</v>
      </c>
      <c r="C24" s="239">
        <f>'Rozpis - příjmů'!H94</f>
        <v>33122</v>
      </c>
      <c r="D24" s="236">
        <f>'Rozpis - příjmů'!I94</f>
        <v>140000</v>
      </c>
    </row>
    <row r="25" spans="1:4" ht="16.5" customHeight="1">
      <c r="A25" s="80">
        <v>3639</v>
      </c>
      <c r="B25" s="338" t="s">
        <v>133</v>
      </c>
      <c r="C25" s="330">
        <f>'Rozpis - příjmů'!H101</f>
        <v>29112</v>
      </c>
      <c r="D25" s="337">
        <f>'Rozpis - příjmů'!I101</f>
        <v>31500</v>
      </c>
    </row>
    <row r="26" spans="1:4" ht="16.5" customHeight="1">
      <c r="A26" s="80">
        <v>3721</v>
      </c>
      <c r="B26" s="240" t="s">
        <v>149</v>
      </c>
      <c r="C26" s="239">
        <f>'Rozpis - příjmů'!H105</f>
        <v>350</v>
      </c>
      <c r="D26" s="236">
        <f>'Rozpis - příjmů'!I105</f>
        <v>0</v>
      </c>
    </row>
    <row r="27" spans="1:4" ht="16.5" customHeight="1">
      <c r="A27" s="80">
        <v>3722</v>
      </c>
      <c r="B27" s="240" t="s">
        <v>39</v>
      </c>
      <c r="C27" s="241">
        <f>'Rozpis - příjmů'!H109</f>
        <v>4585</v>
      </c>
      <c r="D27" s="237">
        <f>'Rozpis - příjmů'!I109</f>
        <v>4500</v>
      </c>
    </row>
    <row r="28" spans="1:4" ht="16.5" customHeight="1">
      <c r="A28" s="80">
        <v>3723</v>
      </c>
      <c r="B28" s="240" t="s">
        <v>70</v>
      </c>
      <c r="C28" s="241">
        <f>'Rozpis - příjmů'!H113</f>
        <v>540</v>
      </c>
      <c r="D28" s="237">
        <f>'Rozpis - příjmů'!I113</f>
        <v>540</v>
      </c>
    </row>
    <row r="29" spans="1:4" ht="14.25">
      <c r="A29" s="80">
        <v>3725</v>
      </c>
      <c r="B29" s="238" t="s">
        <v>280</v>
      </c>
      <c r="C29" s="241">
        <f>'Rozpis - příjmů'!H117</f>
        <v>141602</v>
      </c>
      <c r="D29" s="237">
        <f>'Rozpis - příjmů'!I117</f>
        <v>140000</v>
      </c>
    </row>
    <row r="30" spans="1:4" ht="14.25">
      <c r="A30" s="80">
        <v>3729</v>
      </c>
      <c r="B30" s="238" t="s">
        <v>558</v>
      </c>
      <c r="C30" s="241">
        <f>'Rozpis - příjmů'!H121</f>
        <v>3750</v>
      </c>
      <c r="D30" s="241">
        <f>'Rozpis - příjmů'!I121</f>
        <v>0</v>
      </c>
    </row>
    <row r="31" spans="1:4" ht="16.5" customHeight="1">
      <c r="A31" s="80">
        <v>3745</v>
      </c>
      <c r="B31" s="240" t="s">
        <v>83</v>
      </c>
      <c r="C31" s="241">
        <f>'Rozpis - příjmů'!H125</f>
        <v>712</v>
      </c>
      <c r="D31" s="237">
        <f>'Rozpis - příjmů'!I125</f>
        <v>500</v>
      </c>
    </row>
    <row r="32" spans="1:4" ht="16.5" customHeight="1">
      <c r="A32" s="339">
        <v>4357</v>
      </c>
      <c r="B32" s="338" t="s">
        <v>694</v>
      </c>
      <c r="C32" s="331">
        <f>'Rozpis - příjmů'!H129</f>
        <v>0</v>
      </c>
      <c r="D32" s="331">
        <f>'Rozpis - příjmů'!I129</f>
        <v>4244</v>
      </c>
    </row>
    <row r="33" spans="1:4" ht="16.5" customHeight="1">
      <c r="A33" s="80">
        <v>6171</v>
      </c>
      <c r="B33" s="240" t="s">
        <v>52</v>
      </c>
      <c r="C33" s="241">
        <f>'Rozpis - příjmů'!H138</f>
        <v>3986</v>
      </c>
      <c r="D33" s="237">
        <f>'Rozpis - příjmů'!I138</f>
        <v>1000</v>
      </c>
    </row>
    <row r="34" spans="1:4" ht="16.5" customHeight="1">
      <c r="A34" s="80">
        <v>6310</v>
      </c>
      <c r="B34" s="238" t="s">
        <v>125</v>
      </c>
      <c r="C34" s="241">
        <f>'Rozpis - příjmů'!H147</f>
        <v>2998</v>
      </c>
      <c r="D34" s="308">
        <f>'Rozpis - příjmů'!I147</f>
        <v>2866</v>
      </c>
    </row>
    <row r="35" spans="1:4" ht="16.5" customHeight="1" thickBot="1">
      <c r="A35" s="124">
        <v>6330</v>
      </c>
      <c r="B35" s="242" t="s">
        <v>567</v>
      </c>
      <c r="C35" s="243">
        <f>'Rozpis - příjmů'!H150</f>
        <v>167000</v>
      </c>
      <c r="D35" s="243">
        <f>'Rozpis - příjmů'!I150</f>
        <v>0</v>
      </c>
    </row>
    <row r="36" spans="1:4" ht="16.5" customHeight="1" thickBot="1">
      <c r="A36" s="138"/>
      <c r="B36" s="138"/>
      <c r="C36" s="261" t="s">
        <v>0</v>
      </c>
      <c r="D36" s="261" t="s">
        <v>0</v>
      </c>
    </row>
    <row r="37" spans="1:4" ht="19.5" customHeight="1" thickBot="1">
      <c r="A37" s="401" t="s">
        <v>480</v>
      </c>
      <c r="B37" s="391"/>
      <c r="C37" s="189">
        <f>'Rozpis - příjmů'!H161</f>
        <v>0</v>
      </c>
      <c r="D37" s="126">
        <f>'Rozpis - příjmů'!I161</f>
        <v>0</v>
      </c>
    </row>
    <row r="38" spans="1:4" ht="12.75">
      <c r="A38" s="216" t="s">
        <v>478</v>
      </c>
      <c r="B38" s="217" t="s">
        <v>205</v>
      </c>
      <c r="C38" s="217" t="s">
        <v>282</v>
      </c>
      <c r="D38" s="245" t="s">
        <v>282</v>
      </c>
    </row>
    <row r="39" spans="1:4" ht="15" thickBot="1">
      <c r="A39" s="124">
        <v>3639</v>
      </c>
      <c r="B39" s="125" t="s">
        <v>133</v>
      </c>
      <c r="C39" s="246">
        <f>'Rozpis - příjmů'!H159</f>
        <v>0</v>
      </c>
      <c r="D39" s="247">
        <f>'Rozpis - příjmů'!I159</f>
        <v>0</v>
      </c>
    </row>
    <row r="40" spans="1:3" ht="15" thickBot="1">
      <c r="A40" s="161"/>
      <c r="B40" s="162"/>
      <c r="C40" s="188"/>
    </row>
    <row r="41" spans="1:4" ht="24" customHeight="1" thickBot="1">
      <c r="A41" s="399" t="s">
        <v>481</v>
      </c>
      <c r="B41" s="400"/>
      <c r="C41" s="267">
        <f>C37+C12+C8+C4</f>
        <v>12473135</v>
      </c>
      <c r="D41" s="340">
        <f>D37+D12+D8+D4</f>
        <v>12107803</v>
      </c>
    </row>
    <row r="43" spans="1:4" ht="28.5" customHeight="1" thickBot="1">
      <c r="A43" s="409" t="s">
        <v>725</v>
      </c>
      <c r="B43" s="410"/>
      <c r="C43" s="411"/>
      <c r="D43" s="411"/>
    </row>
    <row r="44" spans="1:4" ht="41.25" customHeight="1" thickBot="1">
      <c r="A44" s="412" t="s">
        <v>482</v>
      </c>
      <c r="B44" s="413"/>
      <c r="C44" s="203" t="s">
        <v>548</v>
      </c>
      <c r="D44" s="203" t="s">
        <v>724</v>
      </c>
    </row>
    <row r="45" spans="1:4" ht="20.25" customHeight="1" thickBot="1">
      <c r="A45" s="394" t="s">
        <v>488</v>
      </c>
      <c r="B45" s="395"/>
      <c r="C45" s="107">
        <f>'Rozpis výdajů '!G406</f>
        <v>8940375</v>
      </c>
      <c r="D45" s="341">
        <f>'Rozpis výdajů '!H406</f>
        <v>8473053.9</v>
      </c>
    </row>
    <row r="46" spans="1:4" ht="12.75">
      <c r="A46" s="216" t="s">
        <v>478</v>
      </c>
      <c r="B46" s="217" t="s">
        <v>205</v>
      </c>
      <c r="C46" s="248" t="s">
        <v>282</v>
      </c>
      <c r="D46" s="249" t="s">
        <v>282</v>
      </c>
    </row>
    <row r="47" spans="1:4" ht="14.25">
      <c r="A47" s="75">
        <v>1012</v>
      </c>
      <c r="B47" s="76" t="s">
        <v>233</v>
      </c>
      <c r="C47" s="190">
        <f>'Rozpis výdajů '!G9</f>
        <v>0</v>
      </c>
      <c r="D47" s="190">
        <f>'Rozpis výdajů '!H9</f>
        <v>10000</v>
      </c>
    </row>
    <row r="48" spans="1:4" ht="14.25">
      <c r="A48" s="72">
        <v>1014</v>
      </c>
      <c r="B48" s="74" t="s">
        <v>234</v>
      </c>
      <c r="C48" s="121">
        <f>'Rozpis výdajů '!G18</f>
        <v>10000</v>
      </c>
      <c r="D48" s="121">
        <f>'Rozpis výdajů '!H18</f>
        <v>2000</v>
      </c>
    </row>
    <row r="49" spans="1:4" ht="14.25">
      <c r="A49" s="72">
        <v>1032</v>
      </c>
      <c r="B49" s="74" t="s">
        <v>170</v>
      </c>
      <c r="C49" s="121">
        <f>'Rozpis výdajů '!G23</f>
        <v>47800</v>
      </c>
      <c r="D49" s="121">
        <f>'Rozpis výdajů '!H23</f>
        <v>37800</v>
      </c>
    </row>
    <row r="50" spans="1:4" ht="14.25">
      <c r="A50" s="72">
        <v>2212</v>
      </c>
      <c r="B50" s="74" t="s">
        <v>13</v>
      </c>
      <c r="C50" s="121">
        <f>'Rozpis výdajů '!G31</f>
        <v>295000</v>
      </c>
      <c r="D50" s="121">
        <f>'Rozpis výdajů '!H31</f>
        <v>157500</v>
      </c>
    </row>
    <row r="51" spans="1:4" ht="14.25">
      <c r="A51" s="72">
        <v>2219</v>
      </c>
      <c r="B51" s="74" t="s">
        <v>235</v>
      </c>
      <c r="C51" s="121">
        <f>'Rozpis výdajů '!G39</f>
        <v>50310</v>
      </c>
      <c r="D51" s="121">
        <f>'Rozpis výdajů '!H39</f>
        <v>40300</v>
      </c>
    </row>
    <row r="52" spans="1:4" ht="14.25">
      <c r="A52" s="72">
        <v>2221</v>
      </c>
      <c r="B52" s="74" t="s">
        <v>399</v>
      </c>
      <c r="C52" s="121">
        <f>'Rozpis výdajů '!G43</f>
        <v>16690</v>
      </c>
      <c r="D52" s="121">
        <f>'Rozpis výdajů '!H43</f>
        <v>18000</v>
      </c>
    </row>
    <row r="53" spans="1:4" ht="12.75">
      <c r="A53" s="72"/>
      <c r="B53" s="291" t="s">
        <v>540</v>
      </c>
      <c r="C53" s="292">
        <f>'Rozpis výdajů '!G42</f>
        <v>16690</v>
      </c>
      <c r="D53" s="298">
        <v>18000</v>
      </c>
    </row>
    <row r="54" spans="1:6" ht="14.25">
      <c r="A54" s="72">
        <v>2321</v>
      </c>
      <c r="B54" s="333" t="s">
        <v>327</v>
      </c>
      <c r="C54" s="299">
        <f>'Rozpis výdajů '!G48</f>
        <v>8000</v>
      </c>
      <c r="D54" s="299">
        <f>'Rozpis výdajů '!H48</f>
        <v>22000</v>
      </c>
      <c r="F54" s="191"/>
    </row>
    <row r="55" spans="1:4" ht="14.25">
      <c r="A55" s="72">
        <v>2333</v>
      </c>
      <c r="B55" s="74" t="s">
        <v>15</v>
      </c>
      <c r="C55" s="121">
        <f>'Rozpis výdajů '!G53</f>
        <v>40000</v>
      </c>
      <c r="D55" s="299">
        <f>'Rozpis výdajů '!H53</f>
        <v>20000</v>
      </c>
    </row>
    <row r="56" spans="1:4" ht="14.25">
      <c r="A56" s="72">
        <v>3113</v>
      </c>
      <c r="B56" s="333" t="s">
        <v>20</v>
      </c>
      <c r="C56" s="299">
        <f>'Rozpis výdajů '!G67</f>
        <v>1017541</v>
      </c>
      <c r="D56" s="299">
        <f>'Rozpis výdajů '!H67</f>
        <v>1113000</v>
      </c>
    </row>
    <row r="57" spans="1:4" ht="12.75">
      <c r="A57" s="72"/>
      <c r="B57" s="293" t="s">
        <v>541</v>
      </c>
      <c r="C57" s="292">
        <f>'Rozpis výdajů '!G65</f>
        <v>914041</v>
      </c>
      <c r="D57" s="298">
        <v>1003000</v>
      </c>
    </row>
    <row r="58" spans="1:4" ht="14.25">
      <c r="A58" s="72">
        <v>3314</v>
      </c>
      <c r="B58" s="74" t="s">
        <v>29</v>
      </c>
      <c r="C58" s="121">
        <f>'Rozpis výdajů '!G80</f>
        <v>99111</v>
      </c>
      <c r="D58" s="299">
        <f>'Rozpis výdajů '!H80</f>
        <v>80500</v>
      </c>
    </row>
    <row r="59" spans="1:4" ht="14.25">
      <c r="A59" s="72">
        <v>3319</v>
      </c>
      <c r="B59" s="74" t="s">
        <v>409</v>
      </c>
      <c r="C59" s="121">
        <f>'Rozpis výdajů '!G86</f>
        <v>6500</v>
      </c>
      <c r="D59" s="299">
        <f>'Rozpis výdajů '!H86</f>
        <v>9000</v>
      </c>
    </row>
    <row r="60" spans="1:4" ht="14.25">
      <c r="A60" s="72">
        <v>3326</v>
      </c>
      <c r="B60" s="74" t="s">
        <v>236</v>
      </c>
      <c r="C60" s="121">
        <f>'Rozpis výdajů '!G90</f>
        <v>1000</v>
      </c>
      <c r="D60" s="299">
        <f>'Rozpis výdajů '!H90</f>
        <v>1000</v>
      </c>
    </row>
    <row r="61" spans="1:4" ht="14.25">
      <c r="A61" s="72">
        <v>3330</v>
      </c>
      <c r="B61" s="333" t="s">
        <v>707</v>
      </c>
      <c r="C61" s="299">
        <f>'Rozpis výdajů '!G93</f>
        <v>0</v>
      </c>
      <c r="D61" s="299">
        <f>'Rozpis výdajů '!H93</f>
        <v>10000</v>
      </c>
    </row>
    <row r="62" spans="1:4" ht="14.25">
      <c r="A62" s="72">
        <v>3341</v>
      </c>
      <c r="B62" s="74" t="s">
        <v>34</v>
      </c>
      <c r="C62" s="121">
        <f>'Rozpis výdajů '!G99</f>
        <v>30000</v>
      </c>
      <c r="D62" s="299">
        <f>'Rozpis výdajů '!H99</f>
        <v>30000</v>
      </c>
    </row>
    <row r="63" spans="1:4" ht="14.25">
      <c r="A63" s="72">
        <v>3349</v>
      </c>
      <c r="B63" s="74" t="s">
        <v>237</v>
      </c>
      <c r="C63" s="121">
        <f>'Rozpis výdajů '!G104</f>
        <v>90000</v>
      </c>
      <c r="D63" s="299">
        <f>'Rozpis výdajů '!H104</f>
        <v>75000</v>
      </c>
    </row>
    <row r="64" spans="1:4" ht="14.25">
      <c r="A64" s="72">
        <v>3391</v>
      </c>
      <c r="B64" s="74" t="s">
        <v>484</v>
      </c>
      <c r="C64" s="121">
        <f>'Rozpis výdajů '!G112</f>
        <v>70000</v>
      </c>
      <c r="D64" s="299">
        <f>'Rozpis výdajů '!H112</f>
        <v>120000</v>
      </c>
    </row>
    <row r="65" spans="1:4" ht="14.25">
      <c r="A65" s="72">
        <v>3399</v>
      </c>
      <c r="B65" s="74" t="s">
        <v>238</v>
      </c>
      <c r="C65" s="121">
        <f>'Rozpis výdajů '!G123</f>
        <v>155000</v>
      </c>
      <c r="D65" s="299">
        <f>'Rozpis výdajů '!H123</f>
        <v>180000</v>
      </c>
    </row>
    <row r="66" spans="1:4" ht="14.25">
      <c r="A66" s="72">
        <v>3412</v>
      </c>
      <c r="B66" s="74" t="s">
        <v>367</v>
      </c>
      <c r="C66" s="121">
        <f>'Rozpis výdajů '!G142</f>
        <v>140150</v>
      </c>
      <c r="D66" s="299">
        <f>'Rozpis výdajů '!H142</f>
        <v>155050</v>
      </c>
    </row>
    <row r="67" spans="1:4" ht="14.25">
      <c r="A67" s="72">
        <v>3419</v>
      </c>
      <c r="B67" s="74" t="s">
        <v>239</v>
      </c>
      <c r="C67" s="121">
        <f>'Rozpis výdajů '!G147</f>
        <v>212104</v>
      </c>
      <c r="D67" s="299">
        <f>'Rozpis výdajů '!H147</f>
        <v>216000</v>
      </c>
    </row>
    <row r="68" spans="1:4" ht="12.75">
      <c r="A68" s="72"/>
      <c r="B68" s="293" t="s">
        <v>542</v>
      </c>
      <c r="C68" s="292">
        <f>'Rozpis výdajů '!G145</f>
        <v>12104</v>
      </c>
      <c r="D68" s="298">
        <v>10000</v>
      </c>
    </row>
    <row r="69" spans="1:4" ht="12.75">
      <c r="A69" s="72"/>
      <c r="B69" s="293" t="s">
        <v>543</v>
      </c>
      <c r="C69" s="292">
        <f>'Rozpis výdajů '!G146</f>
        <v>200000</v>
      </c>
      <c r="D69" s="298">
        <v>206000</v>
      </c>
    </row>
    <row r="70" spans="1:4" ht="14.25">
      <c r="A70" s="72">
        <v>3421</v>
      </c>
      <c r="B70" s="74" t="s">
        <v>328</v>
      </c>
      <c r="C70" s="121">
        <f>'Rozpis výdajů '!G151</f>
        <v>5000</v>
      </c>
      <c r="D70" s="299">
        <f>'Rozpis výdajů '!H151</f>
        <v>5000</v>
      </c>
    </row>
    <row r="71" spans="1:4" ht="12.75">
      <c r="A71" s="72"/>
      <c r="B71" s="293" t="s">
        <v>571</v>
      </c>
      <c r="C71" s="292">
        <f>'Rozpis výdajů '!G150</f>
        <v>5000</v>
      </c>
      <c r="D71" s="298">
        <v>5000</v>
      </c>
    </row>
    <row r="72" spans="1:4" ht="14.25">
      <c r="A72" s="72">
        <v>3429</v>
      </c>
      <c r="B72" s="74" t="s">
        <v>61</v>
      </c>
      <c r="C72" s="121">
        <f>'Rozpis výdajů '!G160</f>
        <v>31500</v>
      </c>
      <c r="D72" s="299">
        <f>'Rozpis výdajů '!H160</f>
        <v>25500</v>
      </c>
    </row>
    <row r="73" spans="1:4" ht="12.75">
      <c r="A73" s="72"/>
      <c r="B73" s="293" t="s">
        <v>660</v>
      </c>
      <c r="C73" s="292">
        <f>'Rozpis výdajů '!G155</f>
        <v>3000</v>
      </c>
      <c r="D73" s="298">
        <v>0</v>
      </c>
    </row>
    <row r="74" spans="1:4" ht="12.75">
      <c r="A74" s="72"/>
      <c r="B74" s="293" t="s">
        <v>661</v>
      </c>
      <c r="C74" s="292">
        <f>'Rozpis výdajů '!G156</f>
        <v>15000</v>
      </c>
      <c r="D74" s="298">
        <v>15000</v>
      </c>
    </row>
    <row r="75" spans="1:4" ht="12.75">
      <c r="A75" s="72"/>
      <c r="B75" s="293" t="s">
        <v>662</v>
      </c>
      <c r="C75" s="292">
        <f>'Rozpis výdajů '!G158</f>
        <v>3000</v>
      </c>
      <c r="D75" s="298">
        <v>3000</v>
      </c>
    </row>
    <row r="76" spans="1:4" ht="12.75">
      <c r="A76" s="72"/>
      <c r="B76" s="293" t="s">
        <v>663</v>
      </c>
      <c r="C76" s="292">
        <f>'Rozpis výdajů '!G159</f>
        <v>9000</v>
      </c>
      <c r="D76" s="298">
        <v>6000</v>
      </c>
    </row>
    <row r="77" spans="1:4" ht="12.75">
      <c r="A77" s="72"/>
      <c r="B77" s="293" t="s">
        <v>666</v>
      </c>
      <c r="C77" s="292">
        <v>0</v>
      </c>
      <c r="D77" s="298">
        <v>1500</v>
      </c>
    </row>
    <row r="78" spans="1:4" ht="14.25">
      <c r="A78" s="72">
        <v>3612</v>
      </c>
      <c r="B78" s="74" t="s">
        <v>35</v>
      </c>
      <c r="C78" s="121">
        <f>'Rozpis výdajů '!G175</f>
        <v>325657</v>
      </c>
      <c r="D78" s="299">
        <f>'Rozpis výdajů '!H175</f>
        <v>153982.5</v>
      </c>
    </row>
    <row r="79" spans="1:4" ht="14.25">
      <c r="A79" s="72">
        <v>3613</v>
      </c>
      <c r="B79" s="74" t="s">
        <v>96</v>
      </c>
      <c r="C79" s="121">
        <f>'Rozpis výdajů '!G190</f>
        <v>152556</v>
      </c>
      <c r="D79" s="299">
        <f>'Rozpis výdajů '!H190</f>
        <v>131300</v>
      </c>
    </row>
    <row r="80" spans="1:4" ht="14.25">
      <c r="A80" s="72">
        <v>3631</v>
      </c>
      <c r="B80" s="74" t="s">
        <v>36</v>
      </c>
      <c r="C80" s="121">
        <f>'Rozpis výdajů '!G199</f>
        <v>182000</v>
      </c>
      <c r="D80" s="299">
        <f>'Rozpis výdajů '!H199</f>
        <v>177000</v>
      </c>
    </row>
    <row r="81" spans="1:4" ht="14.25">
      <c r="A81" s="72">
        <v>3632</v>
      </c>
      <c r="B81" s="333" t="s">
        <v>37</v>
      </c>
      <c r="C81" s="299">
        <f>'Rozpis výdajů '!G212</f>
        <v>79600</v>
      </c>
      <c r="D81" s="299">
        <f>'Rozpis výdajů '!H212</f>
        <v>220000</v>
      </c>
    </row>
    <row r="82" spans="1:4" ht="14.25">
      <c r="A82" s="72">
        <v>3639</v>
      </c>
      <c r="B82" s="74" t="s">
        <v>133</v>
      </c>
      <c r="C82" s="121">
        <f>'Rozpis výdajů '!G221</f>
        <v>53043</v>
      </c>
      <c r="D82" s="299">
        <f>'Rozpis výdajů '!H221</f>
        <v>24000</v>
      </c>
    </row>
    <row r="83" spans="1:4" ht="14.25">
      <c r="A83" s="72">
        <v>3721</v>
      </c>
      <c r="B83" s="74" t="s">
        <v>149</v>
      </c>
      <c r="C83" s="122">
        <f>'Rozpis výdajů '!G226</f>
        <v>20000</v>
      </c>
      <c r="D83" s="123">
        <f>'Rozpis výdajů '!H226</f>
        <v>20000</v>
      </c>
    </row>
    <row r="84" spans="1:4" ht="14.25">
      <c r="A84" s="72">
        <v>3722</v>
      </c>
      <c r="B84" s="333" t="s">
        <v>206</v>
      </c>
      <c r="C84" s="123">
        <f>'Rozpis výdajů '!G233</f>
        <v>655600</v>
      </c>
      <c r="D84" s="123">
        <f>'Rozpis výdajů '!H233</f>
        <v>725100</v>
      </c>
    </row>
    <row r="85" spans="1:4" ht="14.25">
      <c r="A85" s="72">
        <v>3723</v>
      </c>
      <c r="B85" s="74" t="s">
        <v>70</v>
      </c>
      <c r="C85" s="122">
        <f>'Rozpis výdajů '!G241</f>
        <v>285000</v>
      </c>
      <c r="D85" s="123">
        <f>'Rozpis výdajů '!H241</f>
        <v>307000</v>
      </c>
    </row>
    <row r="86" spans="1:4" ht="14.25">
      <c r="A86" s="72">
        <v>3744</v>
      </c>
      <c r="B86" s="74" t="s">
        <v>240</v>
      </c>
      <c r="C86" s="122">
        <f>'Rozpis výdajů '!G249</f>
        <v>28700</v>
      </c>
      <c r="D86" s="123">
        <f>'Rozpis výdajů '!H249</f>
        <v>28500</v>
      </c>
    </row>
    <row r="87" spans="1:4" ht="14.25">
      <c r="A87" s="72">
        <v>3745</v>
      </c>
      <c r="B87" s="74" t="s">
        <v>241</v>
      </c>
      <c r="C87" s="122">
        <f>'Rozpis výdajů '!G262</f>
        <v>506100</v>
      </c>
      <c r="D87" s="123">
        <f>'Rozpis výdajů '!H262</f>
        <v>504100</v>
      </c>
    </row>
    <row r="88" spans="1:4" ht="14.25">
      <c r="A88" s="72">
        <v>4357</v>
      </c>
      <c r="B88" s="74" t="s">
        <v>242</v>
      </c>
      <c r="C88" s="122">
        <f>'Rozpis výdajů '!G274</f>
        <v>48100</v>
      </c>
      <c r="D88" s="123">
        <f>'Rozpis výdajů '!H274</f>
        <v>49000</v>
      </c>
    </row>
    <row r="89" spans="1:4" ht="12.75">
      <c r="A89" s="72"/>
      <c r="B89" s="293" t="s">
        <v>544</v>
      </c>
      <c r="C89" s="294">
        <f>'Rozpis výdajů '!G273</f>
        <v>48100</v>
      </c>
      <c r="D89" s="300">
        <v>49000</v>
      </c>
    </row>
    <row r="90" spans="1:4" ht="14.25">
      <c r="A90" s="72">
        <v>4359</v>
      </c>
      <c r="B90" s="74" t="s">
        <v>243</v>
      </c>
      <c r="C90" s="122">
        <f>'Rozpis výdajů '!G271</f>
        <v>20941</v>
      </c>
      <c r="D90" s="123">
        <f>'Rozpis výdajů '!H271</f>
        <v>40000</v>
      </c>
    </row>
    <row r="91" spans="1:4" ht="12.75">
      <c r="A91" s="72"/>
      <c r="B91" s="293" t="s">
        <v>545</v>
      </c>
      <c r="C91" s="294">
        <f>'Rozpis výdajů '!G270</f>
        <v>20941</v>
      </c>
      <c r="D91" s="300">
        <v>40000</v>
      </c>
    </row>
    <row r="92" spans="1:4" ht="14.25">
      <c r="A92" s="72">
        <v>5212</v>
      </c>
      <c r="B92" s="74" t="s">
        <v>255</v>
      </c>
      <c r="C92" s="122">
        <f>'Rozpis výdajů '!G278</f>
        <v>5000</v>
      </c>
      <c r="D92" s="123">
        <f>'Rozpis výdajů '!H278</f>
        <v>5000</v>
      </c>
    </row>
    <row r="93" spans="1:4" ht="14.25">
      <c r="A93" s="72">
        <v>5512</v>
      </c>
      <c r="B93" s="74" t="s">
        <v>46</v>
      </c>
      <c r="C93" s="123">
        <f>'Rozpis výdajů '!G303</f>
        <v>260820</v>
      </c>
      <c r="D93" s="123">
        <f>'Rozpis výdajů '!H303</f>
        <v>267600</v>
      </c>
    </row>
    <row r="94" spans="1:4" ht="14.25">
      <c r="A94" s="72">
        <v>6112</v>
      </c>
      <c r="B94" s="333" t="s">
        <v>68</v>
      </c>
      <c r="C94" s="123">
        <f>'Rozpis výdajů '!G314</f>
        <v>1110180</v>
      </c>
      <c r="D94" s="123">
        <f>'Rozpis výdajů '!H314</f>
        <v>1198000</v>
      </c>
    </row>
    <row r="95" spans="1:4" ht="14.25">
      <c r="A95" s="72">
        <v>6171</v>
      </c>
      <c r="B95" s="333" t="s">
        <v>52</v>
      </c>
      <c r="C95" s="122">
        <f>'Rozpis výdajů '!G371</f>
        <v>2143384</v>
      </c>
      <c r="D95" s="123">
        <f>'Rozpis výdajů '!H371</f>
        <v>2005850</v>
      </c>
    </row>
    <row r="96" spans="1:4" ht="15">
      <c r="A96" s="75">
        <v>6310</v>
      </c>
      <c r="B96" s="76" t="s">
        <v>232</v>
      </c>
      <c r="C96" s="106">
        <f>'Rozpis výdajů '!G381</f>
        <v>67964</v>
      </c>
      <c r="D96" s="301">
        <f>'Rozpis výdajů '!H381</f>
        <v>51061.4</v>
      </c>
    </row>
    <row r="97" spans="1:4" ht="15">
      <c r="A97" s="72">
        <v>6320</v>
      </c>
      <c r="B97" s="74" t="s">
        <v>60</v>
      </c>
      <c r="C97" s="81">
        <f>'Rozpis výdajů '!G385</f>
        <v>76816</v>
      </c>
      <c r="D97" s="302">
        <f>'Rozpis výdajů '!H385</f>
        <v>71000</v>
      </c>
    </row>
    <row r="98" spans="1:4" ht="15">
      <c r="A98" s="192">
        <v>6330</v>
      </c>
      <c r="B98" s="193" t="s">
        <v>567</v>
      </c>
      <c r="C98" s="194">
        <f>'Rozpis výdajů '!G389</f>
        <v>167000</v>
      </c>
      <c r="D98" s="303">
        <v>0</v>
      </c>
    </row>
    <row r="99" spans="1:4" ht="15">
      <c r="A99" s="192">
        <v>6399</v>
      </c>
      <c r="B99" s="342" t="s">
        <v>432</v>
      </c>
      <c r="C99" s="303">
        <f>'Rozpis výdajů '!G394</f>
        <v>360810</v>
      </c>
      <c r="D99" s="303">
        <f>'Rozpis výdajů '!H394</f>
        <v>130910</v>
      </c>
    </row>
    <row r="100" spans="1:4" ht="15">
      <c r="A100" s="192">
        <v>6402</v>
      </c>
      <c r="B100" s="193" t="s">
        <v>63</v>
      </c>
      <c r="C100" s="194">
        <f>'Rozpis výdajů '!G398</f>
        <v>9398</v>
      </c>
      <c r="D100" s="303">
        <f>'Rozpis výdajů '!H398</f>
        <v>0</v>
      </c>
    </row>
    <row r="101" spans="1:4" ht="12.75">
      <c r="A101" s="192"/>
      <c r="B101" s="291" t="s">
        <v>577</v>
      </c>
      <c r="C101" s="295">
        <f>'Rozpis výdajů '!G397</f>
        <v>9398</v>
      </c>
      <c r="D101" s="300">
        <v>0</v>
      </c>
    </row>
    <row r="102" spans="1:4" ht="12.75">
      <c r="A102" s="72"/>
      <c r="B102" s="291" t="s">
        <v>0</v>
      </c>
      <c r="C102" s="295"/>
      <c r="D102" s="300"/>
    </row>
    <row r="103" spans="1:4" ht="15">
      <c r="A103" s="192">
        <v>6409</v>
      </c>
      <c r="B103" s="193" t="s">
        <v>244</v>
      </c>
      <c r="C103" s="194">
        <f>'Rozpis výdajů '!G405</f>
        <v>56000</v>
      </c>
      <c r="D103" s="303">
        <f>'Rozpis výdajů '!H405</f>
        <v>36000</v>
      </c>
    </row>
    <row r="104" spans="1:4" ht="12.75">
      <c r="A104" s="72"/>
      <c r="B104" s="291" t="s">
        <v>546</v>
      </c>
      <c r="C104" s="295">
        <v>1000</v>
      </c>
      <c r="D104" s="300">
        <v>1000</v>
      </c>
    </row>
    <row r="105" spans="1:4" ht="12.75">
      <c r="A105" s="72"/>
      <c r="B105" s="291" t="s">
        <v>547</v>
      </c>
      <c r="C105" s="295">
        <f>'Rozpis výdajů '!G402</f>
        <v>20100</v>
      </c>
      <c r="D105" s="300">
        <v>0</v>
      </c>
    </row>
    <row r="106" spans="1:4" ht="13.5" thickBot="1">
      <c r="A106" s="73"/>
      <c r="B106" s="296" t="s">
        <v>578</v>
      </c>
      <c r="C106" s="297">
        <v>24900</v>
      </c>
      <c r="D106" s="304">
        <v>0</v>
      </c>
    </row>
    <row r="107" spans="1:4" ht="18" customHeight="1">
      <c r="A107" s="105"/>
      <c r="B107" s="326" t="s">
        <v>712</v>
      </c>
      <c r="C107" s="327">
        <f>C95+C103+C100+C99+C96+C98+C97+C66+CC4694+C94+C93+C92+C90+C88+C87+C86+C85+C84+C83+C82+C81+C80+C79+C78+C72+C70+C67+C65+C64+C63+C62+C60+C59+C58+C56+C55+C54+C52+C51+C50+C49+C48</f>
        <v>8940375</v>
      </c>
      <c r="D107" s="327">
        <f>D47+D95+D103+D100+D99+D96+D98+D97+D66+CD4694+D94+D93+D92+D90+D88+D87+D86+D85+D84+D83+D82+D81+D80+D79+D78+D72+D70+D67+D65+D64+D63+D62+D61+D60+D59+D58+D56+D55+D54+D52+D51+D50+D49+D48</f>
        <v>8473053.9</v>
      </c>
    </row>
    <row r="108" spans="1:2" ht="13.5" customHeight="1" thickBot="1">
      <c r="A108" s="105"/>
      <c r="B108" s="120"/>
    </row>
    <row r="109" spans="1:4" ht="16.5" thickBot="1">
      <c r="A109" s="118" t="s">
        <v>487</v>
      </c>
      <c r="B109" s="119"/>
      <c r="C109" s="107">
        <f>'Rozpis výdajů '!G465</f>
        <v>5271207</v>
      </c>
      <c r="D109" s="107">
        <f>'Rozpis výdajů '!H465</f>
        <v>4752355</v>
      </c>
    </row>
    <row r="110" spans="1:4" ht="12.75">
      <c r="A110" s="216" t="s">
        <v>478</v>
      </c>
      <c r="B110" s="248" t="s">
        <v>205</v>
      </c>
      <c r="C110" s="248" t="s">
        <v>282</v>
      </c>
      <c r="D110" s="249" t="s">
        <v>282</v>
      </c>
    </row>
    <row r="111" spans="1:4" ht="15">
      <c r="A111" s="250">
        <v>2212</v>
      </c>
      <c r="B111" s="251" t="s">
        <v>13</v>
      </c>
      <c r="C111" s="252">
        <f>'Rozpis výdajů '!G417</f>
        <v>4260450</v>
      </c>
      <c r="D111" s="252">
        <f>'Rozpis výdajů '!H417</f>
        <v>2857355</v>
      </c>
    </row>
    <row r="112" spans="1:4" ht="15">
      <c r="A112" s="197">
        <v>2219</v>
      </c>
      <c r="B112" s="199" t="s">
        <v>287</v>
      </c>
      <c r="C112" s="195">
        <f>'Rozpis výdajů '!G424</f>
        <v>58000</v>
      </c>
      <c r="D112" s="195">
        <f>'Rozpis výdajů '!H424</f>
        <v>880000</v>
      </c>
    </row>
    <row r="113" spans="1:4" ht="15">
      <c r="A113" s="197">
        <v>2321</v>
      </c>
      <c r="B113" s="199" t="s">
        <v>201</v>
      </c>
      <c r="C113" s="195">
        <f>'Rozpis výdajů '!G433</f>
        <v>254000</v>
      </c>
      <c r="D113" s="195">
        <f>'Rozpis výdajů '!H433</f>
        <v>0</v>
      </c>
    </row>
    <row r="114" spans="1:4" ht="15">
      <c r="A114" s="197">
        <v>3113</v>
      </c>
      <c r="B114" s="199" t="s">
        <v>534</v>
      </c>
      <c r="C114" s="195">
        <f>'Rozpis výdajů '!G436</f>
        <v>60000</v>
      </c>
      <c r="D114" s="195">
        <f>'Rozpis výdajů '!H436</f>
        <v>400000</v>
      </c>
    </row>
    <row r="115" spans="1:4" ht="15">
      <c r="A115" s="197">
        <v>3611</v>
      </c>
      <c r="B115" s="199" t="s">
        <v>483</v>
      </c>
      <c r="C115" s="195">
        <f>'Rozpis výdajů '!G440</f>
        <v>45000</v>
      </c>
      <c r="D115" s="195">
        <f>'Rozpis výdajů '!H440</f>
        <v>0</v>
      </c>
    </row>
    <row r="116" spans="1:4" ht="15">
      <c r="A116" s="198">
        <v>3631</v>
      </c>
      <c r="B116" s="199" t="s">
        <v>36</v>
      </c>
      <c r="C116" s="195">
        <f>'Rozpis výdajů '!G444</f>
        <v>0</v>
      </c>
      <c r="D116" s="195">
        <f>'Rozpis výdajů '!H444</f>
        <v>180000</v>
      </c>
    </row>
    <row r="117" spans="1:4" ht="15">
      <c r="A117" s="309">
        <v>3632</v>
      </c>
      <c r="B117" s="310" t="s">
        <v>37</v>
      </c>
      <c r="C117" s="311">
        <f>'Rozpis výdajů '!G448</f>
        <v>0</v>
      </c>
      <c r="D117" s="311">
        <f>'Rozpis výdajů '!H448</f>
        <v>35000</v>
      </c>
    </row>
    <row r="118" spans="1:4" ht="15">
      <c r="A118" s="309">
        <v>3639</v>
      </c>
      <c r="B118" s="310" t="s">
        <v>133</v>
      </c>
      <c r="C118" s="311">
        <f>'Rozpis výdajů '!G453</f>
        <v>519957</v>
      </c>
      <c r="D118" s="311">
        <f>'Rozpis výdajů '!H453</f>
        <v>350000</v>
      </c>
    </row>
    <row r="119" spans="1:4" ht="15">
      <c r="A119" s="313">
        <v>3744</v>
      </c>
      <c r="B119" s="314" t="s">
        <v>240</v>
      </c>
      <c r="C119" s="195">
        <f>'Rozpis výdajů '!G457</f>
        <v>3800</v>
      </c>
      <c r="D119" s="195">
        <f>'Rozpis výdajů '!H457</f>
        <v>50000</v>
      </c>
    </row>
    <row r="120" spans="1:4" ht="15.75" thickBot="1">
      <c r="A120" s="312">
        <v>5512</v>
      </c>
      <c r="B120" s="315" t="s">
        <v>46</v>
      </c>
      <c r="C120" s="196">
        <f>'Rozpis výdajů '!G461</f>
        <v>70000</v>
      </c>
      <c r="D120" s="196">
        <v>0</v>
      </c>
    </row>
    <row r="121" spans="1:4" ht="15" thickBot="1">
      <c r="A121" s="163"/>
      <c r="B121" s="164"/>
      <c r="C121" s="260" t="s">
        <v>0</v>
      </c>
      <c r="D121" s="260">
        <f>SUM(D111:D120)</f>
        <v>4752355</v>
      </c>
    </row>
    <row r="122" spans="1:4" ht="22.5" customHeight="1" thickBot="1">
      <c r="A122" s="343" t="s">
        <v>285</v>
      </c>
      <c r="B122" s="343"/>
      <c r="C122" s="344">
        <f>'Rozpis výdajů '!G466</f>
        <v>14211582</v>
      </c>
      <c r="D122" s="344">
        <f>'Rozpis výdajů '!H466</f>
        <v>13225408.9</v>
      </c>
    </row>
    <row r="123" ht="15" customHeight="1">
      <c r="B123" s="60" t="s">
        <v>0</v>
      </c>
    </row>
    <row r="124" spans="1:2" ht="15" customHeight="1">
      <c r="A124" s="396" t="s">
        <v>486</v>
      </c>
      <c r="B124" s="397"/>
    </row>
    <row r="125" spans="3:4" ht="15" customHeight="1" thickBot="1">
      <c r="C125" s="201">
        <v>2015</v>
      </c>
      <c r="D125" s="201">
        <v>2016</v>
      </c>
    </row>
    <row r="126" spans="1:4" ht="18.75" customHeight="1">
      <c r="A126" s="402" t="s">
        <v>288</v>
      </c>
      <c r="B126" s="403"/>
      <c r="C126" s="345">
        <f>C41</f>
        <v>12473135</v>
      </c>
      <c r="D126" s="346">
        <f>D41</f>
        <v>12107803</v>
      </c>
    </row>
    <row r="127" spans="1:4" ht="18" customHeight="1">
      <c r="A127" s="404" t="s">
        <v>289</v>
      </c>
      <c r="B127" s="405"/>
      <c r="C127" s="347">
        <f>C122</f>
        <v>14211582</v>
      </c>
      <c r="D127" s="348">
        <f>D122</f>
        <v>13225408.9</v>
      </c>
    </row>
    <row r="128" spans="1:4" ht="23.25" customHeight="1" thickBot="1">
      <c r="A128" s="388" t="s">
        <v>376</v>
      </c>
      <c r="B128" s="389"/>
      <c r="C128" s="349">
        <f>C126-C127</f>
        <v>-1738447</v>
      </c>
      <c r="D128" s="350">
        <f>D126-D127</f>
        <v>-1117605.9000000004</v>
      </c>
    </row>
    <row r="129" spans="1:4" ht="23.25" customHeight="1">
      <c r="A129" s="305"/>
      <c r="B129" s="306"/>
      <c r="C129" s="307"/>
      <c r="D129" s="307"/>
    </row>
    <row r="130" spans="1:4" ht="96" customHeight="1">
      <c r="A130" s="305"/>
      <c r="B130" s="306"/>
      <c r="C130" s="307"/>
      <c r="D130" s="307"/>
    </row>
    <row r="131" spans="1:4" ht="23.25" customHeight="1">
      <c r="A131" s="305"/>
      <c r="B131" s="306"/>
      <c r="C131" s="307"/>
      <c r="D131" s="307"/>
    </row>
    <row r="132" spans="1:2" ht="13.5" customHeight="1" thickBot="1">
      <c r="A132" s="385" t="s">
        <v>0</v>
      </c>
      <c r="B132" s="385"/>
    </row>
    <row r="133" spans="1:4" ht="30.75" customHeight="1" thickBot="1">
      <c r="A133" s="386" t="s">
        <v>207</v>
      </c>
      <c r="B133" s="386"/>
      <c r="C133" s="204" t="s">
        <v>549</v>
      </c>
      <c r="D133" s="186" t="s">
        <v>570</v>
      </c>
    </row>
    <row r="134" spans="1:4" ht="16.5" thickBot="1">
      <c r="A134" s="387"/>
      <c r="B134" s="387"/>
      <c r="C134" s="205">
        <f>'Rozpis výdajů '!G472</f>
        <v>-1537395</v>
      </c>
      <c r="D134" s="268">
        <f>'Rozpis výdajů '!H472</f>
        <v>-1650263.1</v>
      </c>
    </row>
    <row r="135" spans="1:4" ht="16.5" customHeight="1">
      <c r="A135" s="256" t="s">
        <v>478</v>
      </c>
      <c r="B135" s="257" t="s">
        <v>205</v>
      </c>
      <c r="C135" s="258" t="s">
        <v>282</v>
      </c>
      <c r="D135" s="259" t="s">
        <v>282</v>
      </c>
    </row>
    <row r="136" spans="1:4" ht="18" customHeight="1">
      <c r="A136" s="253">
        <v>8124</v>
      </c>
      <c r="B136" s="254" t="s">
        <v>245</v>
      </c>
      <c r="C136" s="255">
        <f>'Rozpis výdajů '!G469</f>
        <v>-592725</v>
      </c>
      <c r="D136" s="255">
        <f>'Rozpis výdajů '!H469</f>
        <v>-666659.1</v>
      </c>
    </row>
    <row r="137" spans="1:4" ht="16.5" customHeight="1">
      <c r="A137" s="202">
        <v>8124</v>
      </c>
      <c r="B137" s="200" t="s">
        <v>245</v>
      </c>
      <c r="C137" s="206">
        <f>'Rozpis výdajů '!G470</f>
        <v>-125000</v>
      </c>
      <c r="D137" s="206">
        <f>'Rozpis výdajů '!H470</f>
        <v>0</v>
      </c>
    </row>
    <row r="138" spans="1:4" ht="16.5" customHeight="1">
      <c r="A138" s="210">
        <v>8124</v>
      </c>
      <c r="B138" s="212" t="s">
        <v>245</v>
      </c>
      <c r="C138" s="211" t="s">
        <v>0</v>
      </c>
      <c r="D138" s="211">
        <f>'Rozpis výdajů '!H471</f>
        <v>-983604</v>
      </c>
    </row>
    <row r="139" spans="1:4" ht="16.5" customHeight="1" thickBot="1">
      <c r="A139" s="207">
        <v>8123</v>
      </c>
      <c r="B139" s="208" t="s">
        <v>485</v>
      </c>
      <c r="C139" s="209">
        <f>'Rozpis výdajů '!G471</f>
        <v>-819670</v>
      </c>
      <c r="D139" s="209">
        <v>0</v>
      </c>
    </row>
    <row r="140" spans="1:4" ht="13.5" customHeight="1">
      <c r="A140" s="214"/>
      <c r="B140" s="215"/>
      <c r="C140" s="213" t="s">
        <v>0</v>
      </c>
      <c r="D140" s="213" t="s">
        <v>0</v>
      </c>
    </row>
    <row r="141" spans="2:3" ht="12.75">
      <c r="B141" s="266" t="s">
        <v>535</v>
      </c>
      <c r="C141" s="1">
        <f>D41</f>
        <v>12107803</v>
      </c>
    </row>
    <row r="142" spans="2:3" ht="12.75">
      <c r="B142" s="266" t="s">
        <v>482</v>
      </c>
      <c r="C142" s="1">
        <f>D122</f>
        <v>13225408.9</v>
      </c>
    </row>
    <row r="143" spans="2:3" ht="12.75">
      <c r="B143" s="266" t="s">
        <v>536</v>
      </c>
      <c r="C143" s="1">
        <f>C141-C142</f>
        <v>-1117605.9000000004</v>
      </c>
    </row>
    <row r="144" spans="2:3" ht="12.75">
      <c r="B144" s="266" t="s">
        <v>122</v>
      </c>
      <c r="C144" s="269">
        <f>D134</f>
        <v>-1650263.1</v>
      </c>
    </row>
    <row r="145" spans="2:3" ht="12.75">
      <c r="B145" s="266" t="s">
        <v>496</v>
      </c>
      <c r="C145" s="1">
        <f>C143+C144</f>
        <v>-2767869.0000000005</v>
      </c>
    </row>
    <row r="148" spans="2:4" ht="24.75" customHeight="1">
      <c r="B148" s="384" t="s">
        <v>573</v>
      </c>
      <c r="C148" s="383"/>
      <c r="D148" s="383"/>
    </row>
    <row r="150" ht="12.75">
      <c r="A150" t="s">
        <v>550</v>
      </c>
    </row>
  </sheetData>
  <sheetProtection/>
  <mergeCells count="19">
    <mergeCell ref="A2:B2"/>
    <mergeCell ref="A41:B41"/>
    <mergeCell ref="A37:B37"/>
    <mergeCell ref="A126:B126"/>
    <mergeCell ref="A127:B127"/>
    <mergeCell ref="A1:D1"/>
    <mergeCell ref="A3:B3"/>
    <mergeCell ref="A43:D43"/>
    <mergeCell ref="A44:B44"/>
    <mergeCell ref="C2:D2"/>
    <mergeCell ref="B148:D148"/>
    <mergeCell ref="A132:B132"/>
    <mergeCell ref="A133:B134"/>
    <mergeCell ref="A128:B128"/>
    <mergeCell ref="A12:B12"/>
    <mergeCell ref="A4:B4"/>
    <mergeCell ref="A8:B8"/>
    <mergeCell ref="A45:B45"/>
    <mergeCell ref="A124:B124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C8" sqref="C8"/>
    </sheetView>
  </sheetViews>
  <sheetFormatPr defaultColWidth="9.00390625" defaultRowHeight="12.75"/>
  <cols>
    <col min="1" max="1" width="45.625" style="0" customWidth="1"/>
    <col min="2" max="2" width="12.875" style="0" customWidth="1"/>
    <col min="3" max="3" width="12.625" style="0" customWidth="1"/>
    <col min="4" max="4" width="14.00390625" style="0" customWidth="1"/>
    <col min="5" max="5" width="18.00390625" style="0" customWidth="1"/>
    <col min="6" max="6" width="20.75390625" style="0" customWidth="1"/>
  </cols>
  <sheetData>
    <row r="1" spans="1:6" ht="27" customHeight="1" thickBot="1">
      <c r="A1" s="416" t="s">
        <v>735</v>
      </c>
      <c r="B1" s="415"/>
      <c r="C1" s="415"/>
      <c r="D1" s="415"/>
      <c r="E1" s="415"/>
      <c r="F1" s="415"/>
    </row>
    <row r="2" spans="1:6" ht="26.25" thickBot="1">
      <c r="A2" s="89" t="s">
        <v>251</v>
      </c>
      <c r="B2" s="43" t="s">
        <v>226</v>
      </c>
      <c r="C2" s="43" t="s">
        <v>227</v>
      </c>
      <c r="D2" s="44" t="s">
        <v>292</v>
      </c>
      <c r="E2" s="44" t="s">
        <v>250</v>
      </c>
      <c r="F2" s="44" t="s">
        <v>249</v>
      </c>
    </row>
    <row r="3" spans="1:6" ht="24" customHeight="1">
      <c r="A3" s="148" t="s">
        <v>592</v>
      </c>
      <c r="B3" s="353"/>
      <c r="C3" s="288">
        <v>800000</v>
      </c>
      <c r="D3" s="366">
        <v>800000</v>
      </c>
      <c r="E3" s="139">
        <v>1</v>
      </c>
      <c r="F3" s="360" t="s">
        <v>733</v>
      </c>
    </row>
    <row r="4" spans="1:6" ht="24" customHeight="1">
      <c r="A4" s="153" t="s">
        <v>591</v>
      </c>
      <c r="B4" s="354"/>
      <c r="C4" s="288">
        <v>60000</v>
      </c>
      <c r="D4" s="366">
        <v>60000</v>
      </c>
      <c r="E4" s="140">
        <v>2</v>
      </c>
      <c r="F4" s="361" t="s">
        <v>733</v>
      </c>
    </row>
    <row r="5" spans="1:6" ht="24" customHeight="1">
      <c r="A5" s="153" t="s">
        <v>582</v>
      </c>
      <c r="B5" s="354"/>
      <c r="C5" s="288">
        <v>1500000</v>
      </c>
      <c r="D5" s="366">
        <v>1500000</v>
      </c>
      <c r="E5" s="140">
        <v>3</v>
      </c>
      <c r="F5" s="361" t="s">
        <v>733</v>
      </c>
    </row>
    <row r="6" spans="1:6" ht="24" customHeight="1">
      <c r="A6" s="153" t="s">
        <v>439</v>
      </c>
      <c r="B6" s="355"/>
      <c r="C6" s="288">
        <v>70000</v>
      </c>
      <c r="D6" s="366">
        <v>70000</v>
      </c>
      <c r="E6" s="140">
        <v>4</v>
      </c>
      <c r="F6" s="361" t="s">
        <v>733</v>
      </c>
    </row>
    <row r="7" spans="1:6" ht="24" customHeight="1">
      <c r="A7" s="148" t="s">
        <v>325</v>
      </c>
      <c r="B7" s="356">
        <v>115000</v>
      </c>
      <c r="C7" s="355"/>
      <c r="D7" s="365">
        <v>115000</v>
      </c>
      <c r="E7" s="140">
        <v>5</v>
      </c>
      <c r="F7" s="361" t="s">
        <v>734</v>
      </c>
    </row>
    <row r="8" spans="1:6" ht="24" customHeight="1">
      <c r="A8" s="148" t="s">
        <v>697</v>
      </c>
      <c r="B8" s="288">
        <v>29000</v>
      </c>
      <c r="C8" s="355"/>
      <c r="D8" s="365">
        <v>29000</v>
      </c>
      <c r="E8" s="140">
        <v>6</v>
      </c>
      <c r="F8" s="361" t="s">
        <v>734</v>
      </c>
    </row>
    <row r="9" spans="1:6" ht="24" customHeight="1">
      <c r="A9" s="148" t="s">
        <v>683</v>
      </c>
      <c r="B9" s="288">
        <v>6000</v>
      </c>
      <c r="C9" s="355"/>
      <c r="D9" s="365">
        <v>6000</v>
      </c>
      <c r="E9" s="140">
        <v>7</v>
      </c>
      <c r="F9" s="361" t="s">
        <v>734</v>
      </c>
    </row>
    <row r="10" spans="1:6" ht="24" customHeight="1">
      <c r="A10" s="148" t="s">
        <v>686</v>
      </c>
      <c r="B10" s="288">
        <v>5000</v>
      </c>
      <c r="C10" s="355"/>
      <c r="D10" s="365">
        <v>5000</v>
      </c>
      <c r="E10" s="140">
        <v>8</v>
      </c>
      <c r="F10" s="361" t="s">
        <v>734</v>
      </c>
    </row>
    <row r="11" spans="1:6" ht="24" customHeight="1">
      <c r="A11" s="148" t="s">
        <v>474</v>
      </c>
      <c r="B11" s="355"/>
      <c r="C11" s="288">
        <v>400000</v>
      </c>
      <c r="D11" s="365">
        <v>400000</v>
      </c>
      <c r="E11" s="140">
        <v>9</v>
      </c>
      <c r="F11" s="361" t="s">
        <v>733</v>
      </c>
    </row>
    <row r="12" spans="1:6" ht="24" customHeight="1">
      <c r="A12" s="148" t="s">
        <v>614</v>
      </c>
      <c r="B12" s="355"/>
      <c r="C12" s="288">
        <v>180000</v>
      </c>
      <c r="D12" s="365">
        <v>180000</v>
      </c>
      <c r="E12" s="140">
        <v>10</v>
      </c>
      <c r="F12" s="361" t="s">
        <v>733</v>
      </c>
    </row>
    <row r="13" spans="1:6" ht="24.75" customHeight="1">
      <c r="A13" s="152" t="s">
        <v>453</v>
      </c>
      <c r="B13" s="288">
        <v>150000</v>
      </c>
      <c r="C13" s="134"/>
      <c r="D13" s="364">
        <v>150000</v>
      </c>
      <c r="E13" s="357" t="s">
        <v>727</v>
      </c>
      <c r="F13" s="362" t="s">
        <v>734</v>
      </c>
    </row>
    <row r="14" spans="1:6" ht="24.75" customHeight="1">
      <c r="A14" s="152" t="s">
        <v>599</v>
      </c>
      <c r="B14" s="288">
        <v>35000</v>
      </c>
      <c r="C14" s="134"/>
      <c r="D14" s="364">
        <v>35000</v>
      </c>
      <c r="E14" s="357" t="s">
        <v>728</v>
      </c>
      <c r="F14" s="362" t="s">
        <v>734</v>
      </c>
    </row>
    <row r="15" spans="1:6" ht="24.75" customHeight="1">
      <c r="A15" s="152" t="s">
        <v>621</v>
      </c>
      <c r="B15" s="288">
        <v>50000</v>
      </c>
      <c r="C15" s="134"/>
      <c r="D15" s="364">
        <v>50000</v>
      </c>
      <c r="E15" s="358" t="s">
        <v>729</v>
      </c>
      <c r="F15" s="363" t="s">
        <v>734</v>
      </c>
    </row>
    <row r="16" spans="1:6" ht="24.75" customHeight="1">
      <c r="A16" s="148" t="s">
        <v>622</v>
      </c>
      <c r="B16" s="288">
        <v>80000</v>
      </c>
      <c r="C16" s="134"/>
      <c r="D16" s="364">
        <v>80000</v>
      </c>
      <c r="E16" s="358" t="s">
        <v>730</v>
      </c>
      <c r="F16" s="363" t="s">
        <v>733</v>
      </c>
    </row>
    <row r="17" spans="1:6" ht="24.75" customHeight="1">
      <c r="A17" s="152" t="s">
        <v>554</v>
      </c>
      <c r="B17" s="288">
        <v>50000</v>
      </c>
      <c r="C17" s="134"/>
      <c r="D17" s="364">
        <v>50000</v>
      </c>
      <c r="E17" s="358" t="s">
        <v>731</v>
      </c>
      <c r="F17" s="363" t="s">
        <v>734</v>
      </c>
    </row>
    <row r="18" spans="1:6" ht="24.75" customHeight="1" thickBot="1">
      <c r="A18" s="152" t="s">
        <v>604</v>
      </c>
      <c r="B18" s="134"/>
      <c r="C18" s="288">
        <v>350000</v>
      </c>
      <c r="D18" s="364">
        <v>350000</v>
      </c>
      <c r="E18" s="359" t="s">
        <v>732</v>
      </c>
      <c r="F18" s="363" t="s">
        <v>733</v>
      </c>
    </row>
    <row r="19" spans="1:6" ht="21.75" customHeight="1" thickBot="1">
      <c r="A19" s="91" t="s">
        <v>270</v>
      </c>
      <c r="B19" s="69">
        <f>SUM(B3:B18)</f>
        <v>520000</v>
      </c>
      <c r="C19" s="69">
        <f>SUM(C3:C18)</f>
        <v>3360000</v>
      </c>
      <c r="D19" s="69">
        <f>SUM(D3:D18)</f>
        <v>3880000</v>
      </c>
      <c r="E19" s="94"/>
      <c r="F19" s="45" t="s">
        <v>0</v>
      </c>
    </row>
    <row r="20" spans="1:6" ht="25.5" customHeight="1" thickBot="1">
      <c r="A20" s="92" t="s">
        <v>271</v>
      </c>
      <c r="B20" s="419">
        <f>B19+C19</f>
        <v>3880000</v>
      </c>
      <c r="C20" s="420"/>
      <c r="D20" s="53"/>
      <c r="E20" s="95"/>
      <c r="F20" s="93"/>
    </row>
    <row r="21" spans="1:6" ht="19.5" customHeight="1">
      <c r="A21" s="90"/>
      <c r="B21" s="96"/>
      <c r="C21" s="96"/>
      <c r="D21" s="90"/>
      <c r="E21" s="90"/>
      <c r="F21" s="90"/>
    </row>
    <row r="22" spans="1:6" ht="19.5" customHeight="1">
      <c r="A22" s="90"/>
      <c r="B22" s="96"/>
      <c r="C22" s="96"/>
      <c r="D22" s="90"/>
      <c r="E22" s="90"/>
      <c r="F22" s="90"/>
    </row>
    <row r="23" spans="1:6" ht="18" customHeight="1">
      <c r="A23" s="90"/>
      <c r="B23" s="96"/>
      <c r="C23" s="96"/>
      <c r="D23" s="90"/>
      <c r="E23" s="90"/>
      <c r="F23" s="90"/>
    </row>
    <row r="24" spans="1:6" ht="19.5" customHeight="1">
      <c r="A24" s="90" t="s">
        <v>0</v>
      </c>
      <c r="B24" s="96" t="s">
        <v>0</v>
      </c>
      <c r="C24" s="96"/>
      <c r="D24" s="90"/>
      <c r="E24" s="90"/>
      <c r="F24" s="90"/>
    </row>
    <row r="25" spans="1:6" ht="32.25" customHeight="1">
      <c r="A25" s="90"/>
      <c r="B25" s="90"/>
      <c r="C25" s="90"/>
      <c r="D25" s="90"/>
      <c r="E25" s="90"/>
      <c r="F25" s="90"/>
    </row>
    <row r="26" spans="1:6" ht="32.25" customHeight="1">
      <c r="A26" s="90"/>
      <c r="B26" s="90"/>
      <c r="C26" s="90"/>
      <c r="D26" s="90"/>
      <c r="E26" s="90"/>
      <c r="F26" s="90"/>
    </row>
    <row r="27" spans="1:6" ht="12.75">
      <c r="A27" s="418" t="s">
        <v>0</v>
      </c>
      <c r="B27" s="418"/>
      <c r="C27" s="418"/>
      <c r="D27" s="418"/>
      <c r="E27" s="418"/>
      <c r="F27" s="418"/>
    </row>
    <row r="28" spans="1:6" ht="49.5" customHeight="1">
      <c r="A28" s="418" t="s">
        <v>0</v>
      </c>
      <c r="B28" s="418"/>
      <c r="C28" s="418"/>
      <c r="D28" s="418"/>
      <c r="E28" s="418"/>
      <c r="F28" s="418"/>
    </row>
    <row r="29" spans="1:6" ht="23.25" customHeight="1">
      <c r="A29" s="417" t="s">
        <v>0</v>
      </c>
      <c r="B29" s="417"/>
      <c r="C29" s="417"/>
      <c r="D29" s="417"/>
      <c r="E29" s="417"/>
      <c r="F29" s="417"/>
    </row>
  </sheetData>
  <sheetProtection/>
  <mergeCells count="5">
    <mergeCell ref="A1:F1"/>
    <mergeCell ref="A29:F29"/>
    <mergeCell ref="A28:F28"/>
    <mergeCell ref="B20:C20"/>
    <mergeCell ref="A27:F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Abrechtice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Kratěna</dc:creator>
  <cp:keywords/>
  <dc:description/>
  <cp:lastModifiedBy>uzivatel</cp:lastModifiedBy>
  <cp:lastPrinted>2016-03-14T07:54:55Z</cp:lastPrinted>
  <dcterms:created xsi:type="dcterms:W3CDTF">2003-01-15T15:24:04Z</dcterms:created>
  <dcterms:modified xsi:type="dcterms:W3CDTF">2016-03-15T12:51:26Z</dcterms:modified>
  <cp:category/>
  <cp:version/>
  <cp:contentType/>
  <cp:contentStatus/>
</cp:coreProperties>
</file>